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4712" windowHeight="7800" activeTab="0"/>
  </bookViews>
  <sheets>
    <sheet name="調查表" sheetId="1" r:id="rId1"/>
  </sheets>
  <externalReferences>
    <externalReference r:id="rId4"/>
    <externalReference r:id="rId5"/>
    <externalReference r:id="rId6"/>
  </externalReferences>
  <definedNames>
    <definedName name="Data">'[1]CJ86hc'!$A$1:$E$37</definedName>
    <definedName name="_xlnm.Print_Titles">#N/A</definedName>
    <definedName name="晶">#REF!</definedName>
  </definedNames>
  <calcPr fullCalcOnLoad="1"/>
</workbook>
</file>

<file path=xl/sharedStrings.xml><?xml version="1.0" encoding="utf-8"?>
<sst xmlns="http://schemas.openxmlformats.org/spreadsheetml/2006/main" count="49" uniqueCount="49">
  <si>
    <t>人文及管理學院(含高階經營管理碩士在職專班)</t>
  </si>
  <si>
    <t>生物機電工程學系（所）</t>
  </si>
  <si>
    <t>電子工程學系（所）</t>
  </si>
  <si>
    <t>電機工程學系（所）</t>
  </si>
  <si>
    <t>資訊工程學系（所）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</si>
  <si>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</si>
  <si>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>人文及管理學院</t>
  </si>
  <si>
    <t>應用經濟與管理學系（所）</t>
  </si>
  <si>
    <t>外國語文學系（所）</t>
  </si>
  <si>
    <t>休閒產業與健康促進學系</t>
  </si>
  <si>
    <t>工學院</t>
  </si>
  <si>
    <t>圖書館</t>
  </si>
  <si>
    <t>工學院(含綠色科技學程碩士在職專班)</t>
  </si>
  <si>
    <t>生物資源學院(含碩士在職專班)</t>
  </si>
  <si>
    <t>電機資訊學院(含碩士在職專班)</t>
  </si>
  <si>
    <t>107年度各院部分配圖書暨視聽經費額度表</t>
  </si>
  <si>
    <r>
      <t>(圖書暨視聽資料經費原始分配總額為</t>
    </r>
    <r>
      <rPr>
        <b/>
        <sz val="12"/>
        <color indexed="10"/>
        <rFont val="標楷體"/>
        <family val="4"/>
      </rPr>
      <t>450</t>
    </r>
    <r>
      <rPr>
        <b/>
        <sz val="12"/>
        <rFont val="標楷體"/>
        <family val="4"/>
      </rPr>
      <t>萬元，計算後實際分配總額為</t>
    </r>
    <r>
      <rPr>
        <b/>
        <sz val="12"/>
        <color indexed="10"/>
        <rFont val="標楷體"/>
        <family val="4"/>
      </rPr>
      <t>622</t>
    </r>
    <r>
      <rPr>
        <b/>
        <sz val="12"/>
        <rFont val="標楷體"/>
        <family val="4"/>
      </rPr>
      <t>萬元)</t>
    </r>
  </si>
  <si>
    <t xml:space="preserve">院別
</t>
  </si>
  <si>
    <t xml:space="preserve">單位別
</t>
  </si>
  <si>
    <t>基本分配數</t>
  </si>
  <si>
    <t>單位數</t>
  </si>
  <si>
    <t>院單位計</t>
  </si>
  <si>
    <t>教師人數</t>
  </si>
  <si>
    <t>依教師
人數
分配數</t>
  </si>
  <si>
    <r>
      <t>院購置</t>
    </r>
    <r>
      <rPr>
        <b/>
        <sz val="11"/>
        <rFont val="標楷體"/>
        <family val="4"/>
      </rPr>
      <t>圖書</t>
    </r>
    <r>
      <rPr>
        <sz val="11"/>
        <rFont val="標楷體"/>
        <family val="4"/>
      </rPr>
      <t>額度</t>
    </r>
  </si>
  <si>
    <t>院分配系所額度</t>
  </si>
  <si>
    <t>系所自購
圖書經費</t>
  </si>
  <si>
    <t>博雅學部</t>
  </si>
  <si>
    <t>博雅學部</t>
  </si>
  <si>
    <t>通識教育中心</t>
  </si>
  <si>
    <t>土木工程學系（所）</t>
  </si>
  <si>
    <t>化學工程與材料工程學系（所）</t>
  </si>
  <si>
    <t>機械與機電工程學系（所）</t>
  </si>
  <si>
    <t>環境工程學系（所）</t>
  </si>
  <si>
    <t>建築與永續規劃研究所</t>
  </si>
  <si>
    <t>生物資源學院</t>
  </si>
  <si>
    <t>生物技術與動物科學系（所）</t>
  </si>
  <si>
    <t>森林暨自然資源學系（所）</t>
  </si>
  <si>
    <t>食品科學系（所）</t>
  </si>
  <si>
    <t>園藝學系（所）</t>
  </si>
  <si>
    <t>電資學院</t>
  </si>
  <si>
    <t>說明：　　　　　　　　　　　　　　　　　　　　　　　　　　　　　　　　　　　　　</t>
  </si>
  <si>
    <t>系所圖書經費小計</t>
  </si>
  <si>
    <t>圖書視聽
分配總數(A)</t>
  </si>
  <si>
    <t>期刊採購剩餘
(超出)
費用(B)</t>
  </si>
  <si>
    <t>實際圖書
視聽
分配經費
(A+B)</t>
  </si>
  <si>
    <r>
      <t>1.107年度每院</t>
    </r>
    <r>
      <rPr>
        <b/>
        <sz val="12"/>
        <rFont val="標楷體"/>
        <family val="4"/>
      </rPr>
      <t>圖書視聽經費分配(A)</t>
    </r>
    <r>
      <rPr>
        <sz val="12"/>
        <rFont val="標楷體"/>
        <family val="4"/>
      </rPr>
      <t>以：基本分配數（五十萬元）＋（各院專任教師人數</t>
    </r>
    <r>
      <rPr>
        <sz val="14"/>
        <rFont val="標楷體"/>
        <family val="4"/>
      </rPr>
      <t>×</t>
    </r>
    <r>
      <rPr>
        <sz val="12"/>
        <rFont val="標楷體"/>
        <family val="4"/>
      </rPr>
      <t>每人８５００元）
　為計（依據本館館藏政策第肆條第二項第一款）。
2.107年度實際圖書視聽分配經費，以各院部期刊採購剩餘(超出)費用(B)，加上各院部圖書視聽經費分配總數
　(A)後計算之。
3.經彙整各院回傳表系所分配經費如上，系所若有保留專任教師自行辦理採購者，請依本館辦法於10月底前提
　出申請。</t>
    </r>
  </si>
  <si>
    <t>運動教育中心</t>
  </si>
  <si>
    <t>外國語言教育中心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</si>
</sst>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_);[Red]\(0.0\)"/>
    <numFmt numFmtId="178" formatCode="#,##0;[Red]#,##0"/>
    <numFmt numFmtId="179" formatCode="_(* #,##0.00_);_(* \(#,##0.00\);_(* &quot;-&quot;??_);_(@_)"/>
    <numFmt numFmtId="180" formatCode="_(* #,##0_);_(* \(#,##0\);_(* &quot;-&quot;_);_(@_)"/>
    <numFmt numFmtId="181" formatCode="#,##0_);[Red]\(#,##0\)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sz val="10"/>
      <name val="新細明體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10"/>
      <name val="Arial"/>
      <family val="2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b/>
      <sz val="16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b/>
      <sz val="9"/>
      <name val="標楷體"/>
      <family val="4"/>
    </font>
    <font>
      <sz val="12"/>
      <name val="宋体"/>
      <family val="0"/>
    </font>
    <font>
      <b/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新細明體"/>
      <family val="1"/>
    </font>
    <font>
      <sz val="10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0" borderId="0" applyBorder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176" fontId="9" fillId="0" borderId="0" applyFont="0" applyFill="0" applyBorder="0" applyProtection="0">
      <alignment/>
    </xf>
    <xf numFmtId="176" fontId="9" fillId="0" borderId="0" applyFont="0" applyFill="0" applyBorder="0" applyProtection="0">
      <alignment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2" applyNumberFormat="0">
      <alignment vertical="center"/>
      <protection/>
    </xf>
    <xf numFmtId="0" fontId="45" fillId="22" borderId="3" applyNumberFormat="0" applyAlignment="0" applyProtection="0"/>
    <xf numFmtId="0" fontId="10" fillId="0" borderId="0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53" fillId="30" borderId="3" applyNumberFormat="0" applyAlignment="0" applyProtection="0"/>
    <xf numFmtId="0" fontId="54" fillId="22" borderId="9" applyNumberFormat="0" applyAlignment="0" applyProtection="0"/>
    <xf numFmtId="0" fontId="55" fillId="31" borderId="10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52">
      <alignment vertical="center"/>
      <protection/>
    </xf>
    <xf numFmtId="176" fontId="6" fillId="33" borderId="11" xfId="52" applyNumberFormat="1" applyFont="1" applyFill="1" applyBorder="1" applyAlignment="1">
      <alignment horizontal="center" vertical="center" wrapText="1"/>
      <protection/>
    </xf>
    <xf numFmtId="176" fontId="6" fillId="33" borderId="11" xfId="52" applyNumberFormat="1" applyFont="1" applyFill="1" applyBorder="1" applyAlignment="1">
      <alignment horizontal="center" vertical="center"/>
      <protection/>
    </xf>
    <xf numFmtId="176" fontId="7" fillId="33" borderId="11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left" vertical="center"/>
      <protection/>
    </xf>
    <xf numFmtId="176" fontId="6" fillId="0" borderId="0" xfId="52" applyNumberFormat="1" applyFont="1" applyAlignment="1">
      <alignment horizontal="center" vertical="center"/>
      <protection/>
    </xf>
    <xf numFmtId="0" fontId="6" fillId="0" borderId="0" xfId="52" applyFont="1">
      <alignment vertical="center"/>
      <protection/>
    </xf>
    <xf numFmtId="0" fontId="6" fillId="0" borderId="11" xfId="52" applyNumberFormat="1" applyFont="1" applyBorder="1" applyAlignment="1">
      <alignment horizontal="left" vertical="center" shrinkToFit="1"/>
      <protection/>
    </xf>
    <xf numFmtId="176" fontId="7" fillId="0" borderId="11" xfId="52" applyNumberFormat="1" applyFont="1" applyBorder="1" applyAlignment="1">
      <alignment horizontal="center" vertical="center"/>
      <protection/>
    </xf>
    <xf numFmtId="0" fontId="9" fillId="0" borderId="0" xfId="52" applyFont="1">
      <alignment vertical="center"/>
      <protection/>
    </xf>
    <xf numFmtId="0" fontId="0" fillId="0" borderId="0" xfId="52" applyAlignment="1">
      <alignment horizontal="center" vertical="center" wrapText="1"/>
      <protection/>
    </xf>
    <xf numFmtId="0" fontId="0" fillId="0" borderId="0" xfId="52" applyFill="1">
      <alignment vertical="center"/>
      <protection/>
    </xf>
    <xf numFmtId="0" fontId="8" fillId="0" borderId="0" xfId="52" applyFont="1" applyFill="1" applyAlignment="1">
      <alignment horizontal="center" vertical="center"/>
      <protection/>
    </xf>
    <xf numFmtId="176" fontId="17" fillId="34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176" fontId="6" fillId="33" borderId="11" xfId="52" applyNumberFormat="1" applyFont="1" applyFill="1" applyBorder="1" applyAlignment="1">
      <alignment horizontal="left" vertical="center" shrinkToFit="1"/>
      <protection/>
    </xf>
    <xf numFmtId="176" fontId="6" fillId="0" borderId="11" xfId="52" applyNumberFormat="1" applyFont="1" applyBorder="1" applyAlignment="1">
      <alignment horizontal="left" vertical="center" shrinkToFit="1"/>
      <protection/>
    </xf>
    <xf numFmtId="0" fontId="6" fillId="0" borderId="11" xfId="52" applyNumberFormat="1" applyFont="1" applyFill="1" applyBorder="1" applyAlignment="1">
      <alignment horizontal="left" vertical="center" shrinkToFit="1"/>
      <protection/>
    </xf>
    <xf numFmtId="176" fontId="7" fillId="0" borderId="11" xfId="52" applyNumberFormat="1" applyFont="1" applyBorder="1" applyAlignment="1">
      <alignment horizontal="center" vertical="center" shrinkToFit="1"/>
      <protection/>
    </xf>
    <xf numFmtId="176" fontId="2" fillId="33" borderId="11" xfId="52" applyNumberFormat="1" applyFont="1" applyFill="1" applyBorder="1" applyAlignment="1">
      <alignment horizontal="left" vertical="center" wrapText="1" shrinkToFit="1"/>
      <protection/>
    </xf>
    <xf numFmtId="176" fontId="15" fillId="34" borderId="11" xfId="52" applyNumberFormat="1" applyFont="1" applyFill="1" applyBorder="1" applyAlignment="1">
      <alignment horizontal="center" vertical="center" wrapText="1"/>
      <protection/>
    </xf>
    <xf numFmtId="177" fontId="3" fillId="34" borderId="11" xfId="52" applyNumberFormat="1" applyFont="1" applyFill="1" applyBorder="1" applyAlignment="1">
      <alignment vertical="center" wrapText="1"/>
      <protection/>
    </xf>
    <xf numFmtId="177" fontId="6" fillId="33" borderId="11" xfId="52" applyNumberFormat="1" applyFont="1" applyFill="1" applyBorder="1" applyAlignment="1">
      <alignment horizontal="center" vertical="center" wrapText="1"/>
      <protection/>
    </xf>
    <xf numFmtId="177" fontId="6" fillId="0" borderId="11" xfId="52" applyNumberFormat="1" applyFont="1" applyFill="1" applyBorder="1" applyAlignment="1">
      <alignment horizontal="center" vertical="center" wrapText="1"/>
      <protection/>
    </xf>
    <xf numFmtId="177" fontId="6" fillId="0" borderId="11" xfId="52" applyNumberFormat="1" applyFont="1" applyFill="1" applyBorder="1" applyAlignment="1">
      <alignment horizontal="center" vertical="center"/>
      <protection/>
    </xf>
    <xf numFmtId="177" fontId="6" fillId="33" borderId="11" xfId="52" applyNumberFormat="1" applyFont="1" applyFill="1" applyBorder="1" applyAlignment="1">
      <alignment horizontal="center" vertical="center"/>
      <protection/>
    </xf>
    <xf numFmtId="176" fontId="4" fillId="0" borderId="11" xfId="52" applyNumberFormat="1" applyFont="1" applyBorder="1" applyAlignment="1">
      <alignment vertical="center" wrapText="1"/>
      <protection/>
    </xf>
    <xf numFmtId="176" fontId="4" fillId="0" borderId="12" xfId="52" applyNumberFormat="1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vertical="center"/>
      <protection/>
    </xf>
    <xf numFmtId="0" fontId="8" fillId="0" borderId="13" xfId="52" applyFont="1" applyFill="1" applyBorder="1" applyAlignment="1">
      <alignment vertical="center"/>
      <protection/>
    </xf>
    <xf numFmtId="177" fontId="8" fillId="0" borderId="13" xfId="52" applyNumberFormat="1" applyFont="1" applyFill="1" applyBorder="1" applyAlignment="1">
      <alignment vertical="center"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0" fillId="0" borderId="13" xfId="52" applyBorder="1">
      <alignment vertical="center"/>
      <protection/>
    </xf>
    <xf numFmtId="0" fontId="0" fillId="0" borderId="14" xfId="52" applyBorder="1">
      <alignment vertical="center"/>
      <protection/>
    </xf>
    <xf numFmtId="176" fontId="4" fillId="0" borderId="0" xfId="52" applyNumberFormat="1" applyFont="1" applyAlignment="1">
      <alignment horizontal="left" vertical="center" wrapText="1"/>
      <protection/>
    </xf>
    <xf numFmtId="177" fontId="0" fillId="0" borderId="0" xfId="52" applyNumberFormat="1" applyFill="1">
      <alignment vertical="center"/>
      <protection/>
    </xf>
    <xf numFmtId="176" fontId="15" fillId="34" borderId="11" xfId="52" applyNumberFormat="1" applyFont="1" applyFill="1" applyBorder="1" applyAlignment="1">
      <alignment horizontal="center" vertical="center" wrapText="1"/>
      <protection/>
    </xf>
    <xf numFmtId="176" fontId="18" fillId="34" borderId="11" xfId="52" applyNumberFormat="1" applyFont="1" applyFill="1" applyBorder="1" applyAlignment="1">
      <alignment horizontal="center" vertical="center" wrapText="1"/>
      <protection/>
    </xf>
    <xf numFmtId="176" fontId="6" fillId="0" borderId="11" xfId="52" applyNumberFormat="1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33" borderId="11" xfId="52" applyNumberFormat="1" applyFont="1" applyFill="1" applyBorder="1" applyAlignment="1">
      <alignment horizontal="left" vertical="center" wrapText="1"/>
      <protection/>
    </xf>
    <xf numFmtId="176" fontId="4" fillId="0" borderId="11" xfId="52" applyNumberFormat="1" applyFont="1" applyBorder="1" applyAlignment="1">
      <alignment horizontal="center" vertical="center" wrapText="1"/>
      <protection/>
    </xf>
    <xf numFmtId="176" fontId="13" fillId="0" borderId="0" xfId="52" applyNumberFormat="1" applyFont="1" applyBorder="1" applyAlignment="1">
      <alignment horizontal="center" vertical="center" wrapText="1"/>
      <protection/>
    </xf>
    <xf numFmtId="176" fontId="3" fillId="0" borderId="15" xfId="52" applyNumberFormat="1" applyFont="1" applyBorder="1" applyAlignment="1">
      <alignment horizontal="center" vertical="center" wrapText="1"/>
      <protection/>
    </xf>
    <xf numFmtId="176" fontId="17" fillId="34" borderId="16" xfId="0" applyNumberFormat="1" applyFont="1" applyFill="1" applyBorder="1" applyAlignment="1">
      <alignment horizontal="center" vertical="center" wrapText="1"/>
    </xf>
    <xf numFmtId="176" fontId="17" fillId="34" borderId="2" xfId="0" applyNumberFormat="1" applyFont="1" applyFill="1" applyBorder="1" applyAlignment="1">
      <alignment horizontal="center" vertical="center" wrapText="1"/>
    </xf>
    <xf numFmtId="176" fontId="17" fillId="34" borderId="17" xfId="0" applyNumberFormat="1" applyFont="1" applyFill="1" applyBorder="1" applyAlignment="1">
      <alignment horizontal="center" vertical="center" wrapText="1"/>
    </xf>
    <xf numFmtId="176" fontId="7" fillId="2" borderId="11" xfId="52" applyNumberFormat="1" applyFont="1" applyFill="1" applyBorder="1" applyAlignment="1">
      <alignment horizontal="center" vertical="center"/>
      <protection/>
    </xf>
    <xf numFmtId="176" fontId="7" fillId="33" borderId="11" xfId="52" applyNumberFormat="1" applyFont="1" applyFill="1" applyBorder="1" applyAlignment="1">
      <alignment horizontal="center" vertical="center"/>
      <protection/>
    </xf>
    <xf numFmtId="176" fontId="5" fillId="34" borderId="18" xfId="52" applyNumberFormat="1" applyFont="1" applyFill="1" applyBorder="1" applyAlignment="1">
      <alignment horizontal="center" vertical="center" wrapText="1"/>
      <protection/>
    </xf>
    <xf numFmtId="176" fontId="5" fillId="34" borderId="19" xfId="52" applyNumberFormat="1" applyFont="1" applyFill="1" applyBorder="1" applyAlignment="1">
      <alignment horizontal="center" vertical="center" wrapText="1"/>
      <protection/>
    </xf>
    <xf numFmtId="176" fontId="3" fillId="34" borderId="11" xfId="52" applyNumberFormat="1" applyFont="1" applyFill="1" applyBorder="1" applyAlignment="1">
      <alignment horizontal="center" vertical="center" wrapText="1"/>
      <protection/>
    </xf>
    <xf numFmtId="176" fontId="14" fillId="34" borderId="11" xfId="52" applyNumberFormat="1" applyFont="1" applyFill="1" applyBorder="1" applyAlignment="1">
      <alignment horizontal="center" vertical="center" wrapText="1"/>
      <protection/>
    </xf>
    <xf numFmtId="176" fontId="4" fillId="0" borderId="20" xfId="52" applyNumberFormat="1" applyFont="1" applyBorder="1" applyAlignment="1">
      <alignment horizontal="left" vertical="center" wrapText="1"/>
      <protection/>
    </xf>
    <xf numFmtId="176" fontId="4" fillId="0" borderId="0" xfId="52" applyNumberFormat="1" applyFont="1" applyBorder="1" applyAlignment="1">
      <alignment horizontal="left" vertical="center" wrapText="1"/>
      <protection/>
    </xf>
    <xf numFmtId="176" fontId="4" fillId="0" borderId="21" xfId="52" applyNumberFormat="1" applyFont="1" applyBorder="1" applyAlignment="1">
      <alignment horizontal="left" vertical="center" wrapText="1"/>
      <protection/>
    </xf>
    <xf numFmtId="176" fontId="4" fillId="0" borderId="22" xfId="52" applyNumberFormat="1" applyFont="1" applyBorder="1" applyAlignment="1">
      <alignment horizontal="left" vertical="center" wrapText="1"/>
      <protection/>
    </xf>
    <xf numFmtId="176" fontId="4" fillId="0" borderId="15" xfId="52" applyNumberFormat="1" applyFont="1" applyBorder="1" applyAlignment="1">
      <alignment horizontal="left" vertical="center" wrapText="1"/>
      <protection/>
    </xf>
    <xf numFmtId="176" fontId="4" fillId="0" borderId="23" xfId="52" applyNumberFormat="1" applyFont="1" applyBorder="1" applyAlignment="1">
      <alignment horizontal="left" vertical="center" wrapText="1"/>
      <protection/>
    </xf>
    <xf numFmtId="176" fontId="58" fillId="2" borderId="11" xfId="52" applyNumberFormat="1" applyFont="1" applyFill="1" applyBorder="1" applyAlignment="1">
      <alignment horizontal="center" vertical="center"/>
      <protection/>
    </xf>
    <xf numFmtId="176" fontId="7" fillId="2" borderId="18" xfId="52" applyNumberFormat="1" applyFont="1" applyFill="1" applyBorder="1" applyAlignment="1">
      <alignment horizontal="center" vertical="center"/>
      <protection/>
    </xf>
    <xf numFmtId="176" fontId="7" fillId="2" borderId="24" xfId="52" applyNumberFormat="1" applyFont="1" applyFill="1" applyBorder="1" applyAlignment="1">
      <alignment horizontal="center" vertical="center"/>
      <protection/>
    </xf>
    <xf numFmtId="176" fontId="7" fillId="2" borderId="19" xfId="52" applyNumberFormat="1" applyFont="1" applyFill="1" applyBorder="1" applyAlignment="1">
      <alignment horizontal="center" vertical="center"/>
      <protection/>
    </xf>
    <xf numFmtId="181" fontId="59" fillId="4" borderId="11" xfId="52" applyNumberFormat="1" applyFont="1" applyFill="1" applyBorder="1" applyAlignment="1">
      <alignment horizontal="right" vertical="center"/>
      <protection/>
    </xf>
    <xf numFmtId="181" fontId="59" fillId="7" borderId="11" xfId="52" applyNumberFormat="1" applyFont="1" applyFill="1" applyBorder="1" applyAlignment="1">
      <alignment horizontal="right" vertical="center"/>
      <protection/>
    </xf>
    <xf numFmtId="181" fontId="6" fillId="7" borderId="11" xfId="52" applyNumberFormat="1" applyFont="1" applyFill="1" applyBorder="1" applyAlignment="1">
      <alignment horizontal="right" vertical="center"/>
      <protection/>
    </xf>
    <xf numFmtId="176" fontId="7" fillId="0" borderId="11" xfId="52" applyNumberFormat="1" applyFont="1" applyBorder="1" applyAlignment="1">
      <alignment horizontal="right" vertical="center"/>
      <protection/>
    </xf>
  </cellXfs>
  <cellStyles count="79">
    <cellStyle name="Normal" xfId="0"/>
    <cellStyle name="???_x0008_? " xfId="15"/>
    <cellStyle name="_95啟志-純買11" xfId="16"/>
    <cellStyle name="_95啟志-純買11_大灣高中待估" xfId="17"/>
    <cellStyle name="_ET_STYLE_NoName_00_" xfId="18"/>
    <cellStyle name="_中信局總表-啟志1" xfId="19"/>
    <cellStyle name="_估價單(桃園縣建國國小)" xfId="20"/>
    <cellStyle name="_金書書單1" xfId="21"/>
    <cellStyle name="_高縣3點書單" xfId="22"/>
    <cellStyle name="_啟志訂單1" xfId="23"/>
    <cellStyle name="_啟志訂單1_95啟志-純買11" xfId="24"/>
    <cellStyle name="_啟志訂單1_95啟志-純買11_大灣高中待估" xfId="25"/>
    <cellStyle name="20% - 輔色1" xfId="26"/>
    <cellStyle name="20% - 輔色2" xfId="27"/>
    <cellStyle name="20% - 輔色3" xfId="28"/>
    <cellStyle name="20% - 輔色4" xfId="29"/>
    <cellStyle name="20% - 輔色5" xfId="30"/>
    <cellStyle name="20% - 輔色6" xfId="31"/>
    <cellStyle name="3232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輔色1" xfId="39"/>
    <cellStyle name="60% - 輔色2" xfId="40"/>
    <cellStyle name="60% - 輔色3" xfId="41"/>
    <cellStyle name="60% - 輔色4" xfId="42"/>
    <cellStyle name="60% - 輔色5" xfId="43"/>
    <cellStyle name="60% - 輔色6" xfId="44"/>
    <cellStyle name="Normal_Sheet1" xfId="45"/>
    <cellStyle name="一般 15 2" xfId="46"/>
    <cellStyle name="一般 2" xfId="47"/>
    <cellStyle name="一般 2 2" xfId="48"/>
    <cellStyle name="一般 3" xfId="49"/>
    <cellStyle name="一般 4" xfId="50"/>
    <cellStyle name="一般 5" xfId="51"/>
    <cellStyle name="一般 6" xfId="52"/>
    <cellStyle name="Comma" xfId="53"/>
    <cellStyle name="千分位 2" xfId="54"/>
    <cellStyle name="千分位 3" xfId="55"/>
    <cellStyle name="Comma [0]" xfId="56"/>
    <cellStyle name="千分位[0] 2" xfId="57"/>
    <cellStyle name="千分位[0] 3" xfId="58"/>
    <cellStyle name="Followed Hyperlink" xfId="59"/>
    <cellStyle name="中等" xfId="60"/>
    <cellStyle name="合計" xfId="61"/>
    <cellStyle name="好" xfId="62"/>
    <cellStyle name="Percent" xfId="63"/>
    <cellStyle name="招標清單" xfId="64"/>
    <cellStyle name="計算方式" xfId="65"/>
    <cellStyle name="常规_Sheet1" xfId="66"/>
    <cellStyle name="Currency" xfId="67"/>
    <cellStyle name="Currency [0]" xfId="68"/>
    <cellStyle name="連結的儲存格" xfId="69"/>
    <cellStyle name="備註" xfId="70"/>
    <cellStyle name="Hyperlink" xfId="71"/>
    <cellStyle name="超連結 2" xfId="72"/>
    <cellStyle name="說明文字" xfId="73"/>
    <cellStyle name="輔色1" xfId="74"/>
    <cellStyle name="輔色2" xfId="75"/>
    <cellStyle name="輔色3" xfId="76"/>
    <cellStyle name="輔色4" xfId="77"/>
    <cellStyle name="輔色5" xfId="78"/>
    <cellStyle name="輔色6" xfId="79"/>
    <cellStyle name="標題" xfId="80"/>
    <cellStyle name="標題 1" xfId="81"/>
    <cellStyle name="標題 2" xfId="82"/>
    <cellStyle name="標題 3" xfId="83"/>
    <cellStyle name="標題 4" xfId="84"/>
    <cellStyle name="樣式 1" xfId="85"/>
    <cellStyle name="樣式 1 2" xfId="86"/>
    <cellStyle name="樣式 2" xfId="87"/>
    <cellStyle name="輸入" xfId="88"/>
    <cellStyle name="輸出" xfId="89"/>
    <cellStyle name="檢查儲存格" xfId="90"/>
    <cellStyle name="壞" xfId="91"/>
    <cellStyle name="警告文字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erial_China\My%20Documents\China%20Serials\Hc86-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38515;&#20381;&#21531;\LOCALS~1\Temp\Rar$DI00.907\Cp91shelf-2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so-net.net.tw/My%20Documents\China%20Serials\89&#23416;&#24180;(2001)\Mh89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approval"/>
      <sheetName val="88停訂"/>
      <sheetName val="87approval"/>
      <sheetName val="86approval"/>
      <sheetName val="CJ86hc"/>
    </sheetNames>
    <sheetDataSet>
      <sheetData sheetId="4">
        <row r="1">
          <cell r="A1" t="str">
            <v>CLASS</v>
          </cell>
          <cell r="B1" t="str">
            <v>刊名</v>
          </cell>
          <cell r="C1" t="str">
            <v>ISSN</v>
          </cell>
          <cell r="D1" t="str">
            <v>刊期</v>
          </cell>
          <cell r="E1" t="str">
            <v>發行單位</v>
          </cell>
        </row>
        <row r="2">
          <cell r="A2" t="str">
            <v>82-729</v>
          </cell>
          <cell r="B2" t="str">
            <v>工程設計 CAD及自動化</v>
          </cell>
          <cell r="C2" t="str">
            <v>1005-9342</v>
          </cell>
          <cell r="D2" t="str">
            <v>雙月刊</v>
          </cell>
          <cell r="E2" t="str">
            <v>中國建築科學研究院PKPM CAD工程部</v>
          </cell>
        </row>
        <row r="3">
          <cell r="A3" t="str">
            <v>1-151</v>
          </cell>
          <cell r="B3" t="str">
            <v>中國文物報</v>
          </cell>
          <cell r="C3" t="str">
            <v>No  ISSN</v>
          </cell>
          <cell r="D3" t="str">
            <v>週刊</v>
          </cell>
          <cell r="E3" t="str">
            <v>國家文物局</v>
          </cell>
        </row>
        <row r="4">
          <cell r="A4" t="str">
            <v>82-232</v>
          </cell>
          <cell r="B4" t="str">
            <v>中國食品工業</v>
          </cell>
          <cell r="C4" t="str">
            <v>1006-6195</v>
          </cell>
          <cell r="D4" t="str">
            <v>月刊</v>
          </cell>
          <cell r="E4" t="str">
            <v>中國食品工業協會</v>
          </cell>
        </row>
        <row r="5">
          <cell r="A5" t="str">
            <v>28-87</v>
          </cell>
          <cell r="B5" t="str">
            <v>中國家禽</v>
          </cell>
          <cell r="C5" t="str">
            <v>1004-6364</v>
          </cell>
          <cell r="D5" t="str">
            <v>月刊</v>
          </cell>
          <cell r="E5" t="str">
            <v>中國家禽業協會</v>
          </cell>
        </row>
        <row r="6">
          <cell r="A6" t="str">
            <v>82-147</v>
          </cell>
          <cell r="B6" t="str">
            <v>中國畜牧雜誌</v>
          </cell>
          <cell r="C6" t="str">
            <v>0258-7033</v>
          </cell>
          <cell r="D6" t="str">
            <v>雙月刊</v>
          </cell>
          <cell r="E6" t="str">
            <v>中國人民共和國中國畜牧雜誌社</v>
          </cell>
        </row>
        <row r="7">
          <cell r="A7" t="str">
            <v>14-70</v>
          </cell>
          <cell r="B7" t="str">
            <v>中國畜禽傳染病</v>
          </cell>
          <cell r="C7" t="str">
            <v>1001-6961</v>
          </cell>
          <cell r="D7" t="str">
            <v>雙月刊</v>
          </cell>
          <cell r="E7" t="str">
            <v>中國農科院哈爾濱獸醫研究所</v>
          </cell>
        </row>
        <row r="8">
          <cell r="A8" t="str">
            <v>28-116</v>
          </cell>
          <cell r="B8" t="str">
            <v>中國農機化</v>
          </cell>
          <cell r="C8" t="str">
            <v>1006-7205</v>
          </cell>
          <cell r="D8" t="str">
            <v>雙月刊</v>
          </cell>
          <cell r="E8" t="str">
            <v>農業部農業機械化管理司等</v>
          </cell>
        </row>
        <row r="9">
          <cell r="A9" t="str">
            <v>CN62-1056</v>
          </cell>
          <cell r="B9" t="str">
            <v>中國養羊</v>
          </cell>
          <cell r="C9" t="str">
            <v>1002-6037</v>
          </cell>
          <cell r="D9" t="str">
            <v>季刊</v>
          </cell>
          <cell r="E9" t="str">
            <v>中國農科院蘭州畜牧研究所</v>
          </cell>
        </row>
        <row r="10">
          <cell r="A10" t="str">
            <v>2-137</v>
          </cell>
          <cell r="B10" t="str">
            <v>中國獸醫雜誌</v>
          </cell>
          <cell r="C10" t="str">
            <v>0529-6005</v>
          </cell>
          <cell r="D10" t="str">
            <v>月刊</v>
          </cell>
          <cell r="E10" t="str">
            <v>中國畜牧獸醫學會</v>
          </cell>
        </row>
        <row r="11">
          <cell r="A11" t="str">
            <v>54-55</v>
          </cell>
          <cell r="B11" t="str">
            <v>中獸醫醫藥雜誌</v>
          </cell>
          <cell r="C11" t="str">
            <v>1000-6354</v>
          </cell>
          <cell r="D11" t="str">
            <v>雙月刊</v>
          </cell>
          <cell r="E11" t="str">
            <v>中國農科院中獸醫研究所</v>
          </cell>
        </row>
        <row r="12">
          <cell r="A12" t="str">
            <v>14-225</v>
          </cell>
          <cell r="B12" t="str">
            <v>生物技術</v>
          </cell>
          <cell r="C12" t="str">
            <v>1004-311X</v>
          </cell>
          <cell r="D12" t="str">
            <v>雙月刊</v>
          </cell>
          <cell r="E12" t="str">
            <v>黑龍江省科學院應用微生物研究所</v>
          </cell>
        </row>
        <row r="13">
          <cell r="A13" t="str">
            <v>CN12-5035</v>
          </cell>
          <cell r="B13" t="str">
            <v>再生資源研究</v>
          </cell>
          <cell r="C13" t="str">
            <v>1005-7471</v>
          </cell>
          <cell r="D13" t="str">
            <v>雙月刊</v>
          </cell>
          <cell r="E13" t="str">
            <v>中華全國供銷合作總社再生資源管理</v>
          </cell>
        </row>
        <row r="14">
          <cell r="A14" t="str">
            <v>62-196</v>
          </cell>
          <cell r="B14" t="str">
            <v>合成化學</v>
          </cell>
          <cell r="C14" t="str">
            <v>1005-1511</v>
          </cell>
          <cell r="D14" t="str">
            <v>季刊</v>
          </cell>
          <cell r="E14" t="str">
            <v>四川省化學化工學會等</v>
          </cell>
        </row>
        <row r="15">
          <cell r="A15" t="str">
            <v>CN43-1258</v>
          </cell>
          <cell r="B15" t="str">
            <v>計算機工程與科學</v>
          </cell>
          <cell r="C15" t="str">
            <v>1007-130X</v>
          </cell>
          <cell r="D15" t="str">
            <v>季刊</v>
          </cell>
          <cell r="E15" t="str">
            <v>國防科技大學計算機研究所</v>
          </cell>
        </row>
        <row r="16">
          <cell r="A16" t="str">
            <v>4-292</v>
          </cell>
          <cell r="B16" t="str">
            <v>食用菌</v>
          </cell>
          <cell r="C16" t="str">
            <v>1000-8357</v>
          </cell>
          <cell r="D16" t="str">
            <v>雙月刊</v>
          </cell>
          <cell r="E16" t="str">
            <v>農業部農業司; 上海市農業科學院</v>
          </cell>
        </row>
        <row r="17">
          <cell r="A17" t="str">
            <v>14-178</v>
          </cell>
          <cell r="B17" t="str">
            <v>書法賞評</v>
          </cell>
          <cell r="C17" t="str">
            <v>1004-213X</v>
          </cell>
          <cell r="D17" t="str">
            <v>季刊</v>
          </cell>
          <cell r="E17" t="str">
            <v>黑龍江省書法家協會</v>
          </cell>
        </row>
        <row r="18">
          <cell r="A18" t="str">
            <v>28-42</v>
          </cell>
          <cell r="B18" t="str">
            <v>畜牧與獸醫</v>
          </cell>
          <cell r="C18" t="str">
            <v>0529-5130</v>
          </cell>
          <cell r="D18" t="str">
            <v>雙月刊</v>
          </cell>
          <cell r="E18" t="str">
            <v>南京農業大學</v>
          </cell>
        </row>
        <row r="19">
          <cell r="A19" t="str">
            <v>82-453</v>
          </cell>
          <cell r="B19" t="str">
            <v>畜牧獸醫學報</v>
          </cell>
          <cell r="C19" t="str">
            <v>0366-6964</v>
          </cell>
          <cell r="D19" t="str">
            <v>雙月刊</v>
          </cell>
          <cell r="E19" t="str">
            <v>中國畜牧獸醫學會</v>
          </cell>
        </row>
        <row r="20">
          <cell r="A20" t="str">
            <v>2-215</v>
          </cell>
          <cell r="B20" t="str">
            <v>國外畜牧科技</v>
          </cell>
          <cell r="C20" t="str">
            <v>1002-6746</v>
          </cell>
          <cell r="D20" t="str">
            <v>雙月刊</v>
          </cell>
          <cell r="E20" t="str">
            <v>中國農科院畜牧研究所</v>
          </cell>
        </row>
        <row r="21">
          <cell r="A21" t="str">
            <v>82-517</v>
          </cell>
          <cell r="B21" t="str">
            <v>國外畜牧學：飼料</v>
          </cell>
          <cell r="C21" t="str">
            <v>1002-8358</v>
          </cell>
          <cell r="D21" t="str">
            <v>雙月刊</v>
          </cell>
          <cell r="E21" t="str">
            <v>農業部畜牧獸醫司</v>
          </cell>
        </row>
        <row r="22">
          <cell r="A22" t="str">
            <v>4-361</v>
          </cell>
          <cell r="B22" t="str">
            <v>國外畜牧學：豬與禽</v>
          </cell>
          <cell r="C22" t="str">
            <v>1001-0769</v>
          </cell>
          <cell r="D22" t="str">
            <v>雙月刊</v>
          </cell>
          <cell r="E22" t="str">
            <v>上海市農科院畜牧獸醫研究所</v>
          </cell>
        </row>
        <row r="23">
          <cell r="A23" t="str">
            <v>2-224</v>
          </cell>
          <cell r="B23" t="str">
            <v>測繪學報</v>
          </cell>
          <cell r="C23" t="str">
            <v>1001-1595</v>
          </cell>
          <cell r="D23" t="str">
            <v>季刊</v>
          </cell>
          <cell r="E23" t="str">
            <v>中國測繪學會</v>
          </cell>
        </row>
        <row r="24">
          <cell r="A24" t="str">
            <v>52-127</v>
          </cell>
          <cell r="B24" t="str">
            <v>微機發展</v>
          </cell>
          <cell r="C24" t="str">
            <v>1005-3751</v>
          </cell>
          <cell r="D24" t="str">
            <v>雙月刊</v>
          </cell>
          <cell r="E24" t="str">
            <v>中國計算機學會微機專委會等</v>
          </cell>
        </row>
        <row r="25">
          <cell r="A25" t="str">
            <v>82-338</v>
          </cell>
          <cell r="B25" t="str">
            <v>當代畜牧</v>
          </cell>
          <cell r="C25" t="str">
            <v>1002-2996</v>
          </cell>
          <cell r="D25" t="str">
            <v>雙月刊</v>
          </cell>
          <cell r="E25" t="str">
            <v>北京市畜牧局</v>
          </cell>
        </row>
        <row r="26">
          <cell r="A26" t="str">
            <v>16-49</v>
          </cell>
          <cell r="B26" t="str">
            <v>當代畜禽養殖業</v>
          </cell>
          <cell r="C26" t="str">
            <v>1005-5959</v>
          </cell>
          <cell r="D26" t="str">
            <v>月刊</v>
          </cell>
          <cell r="E26" t="str">
            <v>內蒙古自治區畜牧廳</v>
          </cell>
        </row>
        <row r="27">
          <cell r="A27" t="str">
            <v>2-889</v>
          </cell>
          <cell r="B27" t="str">
            <v>電子技術應用</v>
          </cell>
          <cell r="C27" t="str">
            <v>0258-7998</v>
          </cell>
          <cell r="D27" t="str">
            <v>月刊</v>
          </cell>
          <cell r="E27" t="str">
            <v>電子工業部第六研究所</v>
          </cell>
        </row>
        <row r="28">
          <cell r="A28" t="str">
            <v>CN61-5026</v>
          </cell>
          <cell r="B28" t="str">
            <v>電子科技雜誌</v>
          </cell>
          <cell r="C28" t="str">
            <v>1007-7820</v>
          </cell>
          <cell r="D28" t="str">
            <v>季刊</v>
          </cell>
          <cell r="E28" t="str">
            <v>西安電子科技大學電子科技編輯部</v>
          </cell>
        </row>
        <row r="29">
          <cell r="A29" t="str">
            <v>82-364</v>
          </cell>
          <cell r="B29" t="str">
            <v>電工電能新技術</v>
          </cell>
          <cell r="C29" t="str">
            <v>1003-3076</v>
          </cell>
          <cell r="D29" t="str">
            <v>季刊</v>
          </cell>
          <cell r="E29" t="str">
            <v>中國科學院電工研究所</v>
          </cell>
        </row>
        <row r="30">
          <cell r="A30" t="str">
            <v>8-163</v>
          </cell>
          <cell r="B30" t="str">
            <v>飼料工業</v>
          </cell>
          <cell r="C30" t="str">
            <v>1001-991X</v>
          </cell>
          <cell r="D30" t="str">
            <v>月刊</v>
          </cell>
          <cell r="E30" t="str">
            <v>遼寧省農牧業機械研究所</v>
          </cell>
        </row>
        <row r="31">
          <cell r="A31" t="str">
            <v>2-216</v>
          </cell>
          <cell r="B31" t="str">
            <v>飼料研究</v>
          </cell>
          <cell r="C31" t="str">
            <v>1002-2813</v>
          </cell>
          <cell r="D31" t="str">
            <v>月刊</v>
          </cell>
          <cell r="E31" t="str">
            <v>飼料研究編輯部</v>
          </cell>
        </row>
        <row r="32">
          <cell r="A32" t="str">
            <v>38-17</v>
          </cell>
          <cell r="B32" t="str">
            <v>噴灌技術</v>
          </cell>
          <cell r="C32" t="str">
            <v>1007-4929</v>
          </cell>
          <cell r="D32" t="str">
            <v>季刊</v>
          </cell>
          <cell r="E32" t="str">
            <v>水利部農村水利司等</v>
          </cell>
        </row>
        <row r="33">
          <cell r="A33" t="str">
            <v>66-32</v>
          </cell>
          <cell r="B33" t="str">
            <v>機械與電子</v>
          </cell>
          <cell r="C33" t="str">
            <v>1001-2257</v>
          </cell>
          <cell r="D33" t="str">
            <v>雙月刊</v>
          </cell>
          <cell r="E33" t="str">
            <v>機械工業部科技與質量監督司等</v>
          </cell>
        </row>
        <row r="34">
          <cell r="A34" t="str">
            <v>78-9</v>
          </cell>
          <cell r="B34" t="str">
            <v>激光雜誌</v>
          </cell>
          <cell r="C34" t="str">
            <v>0253-2743</v>
          </cell>
          <cell r="D34" t="str">
            <v>雙月刊</v>
          </cell>
          <cell r="E34" t="str">
            <v>重慶市光學機械研究所</v>
          </cell>
        </row>
        <row r="35">
          <cell r="A35" t="str">
            <v>CN61-1171</v>
          </cell>
          <cell r="B35" t="str">
            <v>應用光學</v>
          </cell>
          <cell r="C35" t="str">
            <v>1002-2082</v>
          </cell>
          <cell r="D35" t="str">
            <v>雙月刊</v>
          </cell>
          <cell r="E35" t="str">
            <v>西安應用光學研究所</v>
          </cell>
        </row>
        <row r="36">
          <cell r="A36" t="str">
            <v>4-376</v>
          </cell>
          <cell r="B36" t="str">
            <v>應用激光</v>
          </cell>
          <cell r="C36" t="str">
            <v>1000-372X</v>
          </cell>
          <cell r="D36" t="str">
            <v>雙月刊</v>
          </cell>
          <cell r="E36" t="str">
            <v>中國光學學會; 激光加工專業委員會</v>
          </cell>
        </row>
        <row r="37">
          <cell r="A37" t="str">
            <v>66-23</v>
          </cell>
          <cell r="B37" t="str">
            <v>釀酒科技</v>
          </cell>
          <cell r="C37" t="str">
            <v>1001-9286</v>
          </cell>
          <cell r="D37" t="str">
            <v>雙月刊</v>
          </cell>
          <cell r="E37" t="str">
            <v>中國釀酒信息中心等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F-排架片"/>
      <sheetName val="2F-按刊名"/>
      <sheetName val="2F-按架號"/>
      <sheetName val="1-12架排架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百佳-2001缺刊"/>
      <sheetName val="147種-空白標單"/>
      <sheetName val="147種-請購=Hc89報價"/>
      <sheetName val="Mh88-by title"/>
      <sheetName val="Mh88approval"/>
      <sheetName val="88增訂-停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5"/>
  <sheetViews>
    <sheetView tabSelected="1" zoomScalePageLayoutView="0" workbookViewId="0" topLeftCell="A25">
      <selection activeCell="P33" sqref="P33"/>
    </sheetView>
  </sheetViews>
  <sheetFormatPr defaultColWidth="9.00390625" defaultRowHeight="15.75"/>
  <cols>
    <col min="1" max="1" width="9.25390625" style="12" customWidth="1"/>
    <col min="2" max="2" width="22.50390625" style="1" customWidth="1"/>
    <col min="3" max="3" width="8.25390625" style="13" customWidth="1"/>
    <col min="4" max="4" width="5.875" style="37" hidden="1" customWidth="1"/>
    <col min="5" max="5" width="6.125" style="37" hidden="1" customWidth="1"/>
    <col min="6" max="6" width="5.625" style="14" customWidth="1"/>
    <col min="7" max="7" width="8.125" style="13" customWidth="1"/>
    <col min="8" max="8" width="9.125" style="13" customWidth="1"/>
    <col min="9" max="9" width="9.625" style="13" customWidth="1"/>
    <col min="10" max="10" width="9.50390625" style="1" customWidth="1"/>
    <col min="11" max="11" width="10.00390625" style="1" customWidth="1"/>
    <col min="12" max="12" width="10.375" style="1" customWidth="1"/>
    <col min="13" max="13" width="10.50390625" style="1" customWidth="1"/>
    <col min="14" max="16384" width="8.875" style="1" customWidth="1"/>
  </cols>
  <sheetData>
    <row r="1" spans="1:13" ht="18.75" customHeight="1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4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8.5" customHeight="1">
      <c r="A3" s="51" t="s">
        <v>17</v>
      </c>
      <c r="B3" s="53" t="s">
        <v>18</v>
      </c>
      <c r="C3" s="54" t="s">
        <v>19</v>
      </c>
      <c r="D3" s="23" t="s">
        <v>20</v>
      </c>
      <c r="E3" s="23" t="s">
        <v>21</v>
      </c>
      <c r="F3" s="38" t="s">
        <v>22</v>
      </c>
      <c r="G3" s="38" t="s">
        <v>23</v>
      </c>
      <c r="H3" s="39" t="s">
        <v>43</v>
      </c>
      <c r="I3" s="38" t="s">
        <v>44</v>
      </c>
      <c r="J3" s="38" t="s">
        <v>45</v>
      </c>
      <c r="K3" s="46" t="s">
        <v>24</v>
      </c>
      <c r="L3" s="47"/>
      <c r="M3" s="48"/>
    </row>
    <row r="4" spans="1:13" ht="31.5" customHeight="1">
      <c r="A4" s="52"/>
      <c r="B4" s="53"/>
      <c r="C4" s="54"/>
      <c r="D4" s="23"/>
      <c r="E4" s="23"/>
      <c r="F4" s="38"/>
      <c r="G4" s="38"/>
      <c r="H4" s="39"/>
      <c r="I4" s="38"/>
      <c r="J4" s="38"/>
      <c r="K4" s="22" t="s">
        <v>42</v>
      </c>
      <c r="L4" s="16" t="s">
        <v>25</v>
      </c>
      <c r="M4" s="15" t="s">
        <v>26</v>
      </c>
    </row>
    <row r="5" spans="1:13" ht="19.5" customHeight="1">
      <c r="A5" s="40" t="s">
        <v>27</v>
      </c>
      <c r="B5" s="17" t="s">
        <v>28</v>
      </c>
      <c r="C5" s="2">
        <v>500000</v>
      </c>
      <c r="D5" s="24">
        <v>1</v>
      </c>
      <c r="E5" s="24">
        <f>SUM(D5:D8)</f>
        <v>4</v>
      </c>
      <c r="F5" s="3">
        <f>SUM(F6:F8)</f>
        <v>26</v>
      </c>
      <c r="G5" s="3">
        <f>F5*8500</f>
        <v>221000</v>
      </c>
      <c r="H5" s="3">
        <f>C5+G5</f>
        <v>721000</v>
      </c>
      <c r="I5" s="49">
        <v>538800</v>
      </c>
      <c r="J5" s="50">
        <f>SUM(H5+I5)</f>
        <v>1259800</v>
      </c>
      <c r="K5" s="65">
        <v>0</v>
      </c>
      <c r="L5" s="66">
        <v>0</v>
      </c>
      <c r="M5" s="66">
        <v>0</v>
      </c>
    </row>
    <row r="6" spans="1:13" ht="18.75" customHeight="1">
      <c r="A6" s="40"/>
      <c r="B6" s="18" t="s">
        <v>48</v>
      </c>
      <c r="C6" s="2"/>
      <c r="D6" s="25">
        <v>1</v>
      </c>
      <c r="E6" s="25"/>
      <c r="F6" s="5">
        <v>0</v>
      </c>
      <c r="G6" s="6"/>
      <c r="H6" s="5"/>
      <c r="I6" s="49"/>
      <c r="J6" s="50"/>
      <c r="K6" s="65">
        <v>46659</v>
      </c>
      <c r="L6" s="66">
        <v>37327</v>
      </c>
      <c r="M6" s="66">
        <v>9332</v>
      </c>
    </row>
    <row r="7" spans="1:13" ht="18.75" customHeight="1">
      <c r="A7" s="40"/>
      <c r="B7" s="18" t="s">
        <v>29</v>
      </c>
      <c r="C7" s="2"/>
      <c r="D7" s="25">
        <v>1</v>
      </c>
      <c r="E7" s="25"/>
      <c r="F7" s="5">
        <v>18</v>
      </c>
      <c r="G7" s="5"/>
      <c r="H7" s="5"/>
      <c r="I7" s="49"/>
      <c r="J7" s="50"/>
      <c r="K7" s="65">
        <v>839867</v>
      </c>
      <c r="L7" s="66">
        <v>671894</v>
      </c>
      <c r="M7" s="66">
        <v>167973</v>
      </c>
    </row>
    <row r="8" spans="1:13" ht="18.75" customHeight="1">
      <c r="A8" s="40"/>
      <c r="B8" s="18" t="s">
        <v>47</v>
      </c>
      <c r="C8" s="2"/>
      <c r="D8" s="25">
        <v>1</v>
      </c>
      <c r="E8" s="25"/>
      <c r="F8" s="5">
        <v>8</v>
      </c>
      <c r="G8" s="5"/>
      <c r="H8" s="5"/>
      <c r="I8" s="49"/>
      <c r="J8" s="50"/>
      <c r="K8" s="65">
        <v>373274</v>
      </c>
      <c r="L8" s="66">
        <v>353650</v>
      </c>
      <c r="M8" s="66">
        <v>19624</v>
      </c>
    </row>
    <row r="9" spans="1:13" s="7" customFormat="1" ht="30" customHeight="1">
      <c r="A9" s="40" t="s">
        <v>6</v>
      </c>
      <c r="B9" s="21" t="s">
        <v>0</v>
      </c>
      <c r="C9" s="2">
        <v>500000</v>
      </c>
      <c r="D9" s="24">
        <v>1</v>
      </c>
      <c r="E9" s="24">
        <f>SUM(D9:D12)</f>
        <v>4.5</v>
      </c>
      <c r="F9" s="3">
        <f>SUM(F10:F12)</f>
        <v>35</v>
      </c>
      <c r="G9" s="3">
        <f>F9*8500</f>
        <v>297500</v>
      </c>
      <c r="H9" s="3">
        <f>C9+G9</f>
        <v>797500</v>
      </c>
      <c r="I9" s="49">
        <v>26900</v>
      </c>
      <c r="J9" s="50">
        <f>SUM(H9+I9)</f>
        <v>824400</v>
      </c>
      <c r="K9" s="65">
        <f>SUM(L9:M9)</f>
        <v>100000</v>
      </c>
      <c r="L9" s="67">
        <v>100000</v>
      </c>
      <c r="M9" s="67">
        <v>0</v>
      </c>
    </row>
    <row r="10" spans="1:13" s="7" customFormat="1" ht="18.75" customHeight="1">
      <c r="A10" s="40"/>
      <c r="B10" s="18" t="s">
        <v>7</v>
      </c>
      <c r="C10" s="2"/>
      <c r="D10" s="25">
        <v>1.5</v>
      </c>
      <c r="E10" s="25"/>
      <c r="F10" s="5">
        <v>13</v>
      </c>
      <c r="G10" s="5"/>
      <c r="H10" s="5"/>
      <c r="I10" s="49"/>
      <c r="J10" s="50"/>
      <c r="K10" s="65">
        <f aca="true" t="shared" si="0" ref="K10:K28">SUM(L10:M10)</f>
        <v>270484</v>
      </c>
      <c r="L10" s="67">
        <v>270484</v>
      </c>
      <c r="M10" s="67">
        <v>0</v>
      </c>
    </row>
    <row r="11" spans="1:13" s="7" customFormat="1" ht="18.75" customHeight="1">
      <c r="A11" s="40"/>
      <c r="B11" s="18" t="s">
        <v>8</v>
      </c>
      <c r="C11" s="2"/>
      <c r="D11" s="25">
        <v>1</v>
      </c>
      <c r="E11" s="25"/>
      <c r="F11" s="5">
        <v>15</v>
      </c>
      <c r="G11" s="5"/>
      <c r="H11" s="5"/>
      <c r="I11" s="49"/>
      <c r="J11" s="50"/>
      <c r="K11" s="65">
        <f t="shared" si="0"/>
        <v>289020</v>
      </c>
      <c r="L11" s="67">
        <v>231216</v>
      </c>
      <c r="M11" s="67">
        <v>57804</v>
      </c>
    </row>
    <row r="12" spans="1:13" s="7" customFormat="1" ht="18.75" customHeight="1">
      <c r="A12" s="40"/>
      <c r="B12" s="18" t="s">
        <v>9</v>
      </c>
      <c r="C12" s="2"/>
      <c r="D12" s="25">
        <v>1</v>
      </c>
      <c r="E12" s="25"/>
      <c r="F12" s="5">
        <v>7</v>
      </c>
      <c r="G12" s="5"/>
      <c r="H12" s="5"/>
      <c r="I12" s="49"/>
      <c r="J12" s="50"/>
      <c r="K12" s="65">
        <f t="shared" si="0"/>
        <v>164896</v>
      </c>
      <c r="L12" s="67">
        <v>134896</v>
      </c>
      <c r="M12" s="67">
        <v>30000</v>
      </c>
    </row>
    <row r="13" spans="1:13" s="8" customFormat="1" ht="24.75" customHeight="1">
      <c r="A13" s="40" t="s">
        <v>10</v>
      </c>
      <c r="B13" s="21" t="s">
        <v>12</v>
      </c>
      <c r="C13" s="2">
        <v>500000</v>
      </c>
      <c r="D13" s="24">
        <v>1</v>
      </c>
      <c r="E13" s="24">
        <f>D13+D14+D15+D16+D17+D18</f>
        <v>8</v>
      </c>
      <c r="F13" s="3">
        <f>F14+F15+F16+F17+F18</f>
        <v>61</v>
      </c>
      <c r="G13" s="3">
        <f>F13*8500</f>
        <v>518500</v>
      </c>
      <c r="H13" s="3">
        <f>C13+G13</f>
        <v>1018500</v>
      </c>
      <c r="I13" s="61">
        <v>-119645</v>
      </c>
      <c r="J13" s="50">
        <f>SUM(H13+I13)</f>
        <v>898855</v>
      </c>
      <c r="K13" s="65">
        <f t="shared" si="0"/>
        <v>0</v>
      </c>
      <c r="L13" s="67">
        <v>0</v>
      </c>
      <c r="M13" s="67">
        <v>0</v>
      </c>
    </row>
    <row r="14" spans="1:13" s="8" customFormat="1" ht="18.75" customHeight="1">
      <c r="A14" s="41"/>
      <c r="B14" s="9" t="s">
        <v>30</v>
      </c>
      <c r="C14" s="2"/>
      <c r="D14" s="26">
        <v>1.5</v>
      </c>
      <c r="E14" s="26"/>
      <c r="F14" s="5">
        <v>15</v>
      </c>
      <c r="G14" s="5"/>
      <c r="H14" s="5"/>
      <c r="I14" s="61"/>
      <c r="J14" s="50"/>
      <c r="K14" s="65">
        <f t="shared" si="0"/>
        <v>210285</v>
      </c>
      <c r="L14" s="67">
        <v>170285</v>
      </c>
      <c r="M14" s="67">
        <v>40000</v>
      </c>
    </row>
    <row r="15" spans="1:13" s="8" customFormat="1" ht="18.75" customHeight="1">
      <c r="A15" s="41"/>
      <c r="B15" s="9" t="s">
        <v>31</v>
      </c>
      <c r="C15" s="2"/>
      <c r="D15" s="26">
        <v>1.5</v>
      </c>
      <c r="E15" s="26"/>
      <c r="F15" s="5">
        <v>15</v>
      </c>
      <c r="G15" s="5"/>
      <c r="H15" s="5"/>
      <c r="I15" s="61"/>
      <c r="J15" s="50"/>
      <c r="K15" s="65">
        <f t="shared" si="0"/>
        <v>239969</v>
      </c>
      <c r="L15" s="67">
        <v>219969</v>
      </c>
      <c r="M15" s="67">
        <v>20000</v>
      </c>
    </row>
    <row r="16" spans="1:13" s="8" customFormat="1" ht="18.75" customHeight="1">
      <c r="A16" s="41"/>
      <c r="B16" s="9" t="s">
        <v>32</v>
      </c>
      <c r="C16" s="2"/>
      <c r="D16" s="26">
        <v>1.5</v>
      </c>
      <c r="E16" s="26"/>
      <c r="F16" s="5">
        <v>15</v>
      </c>
      <c r="G16" s="5"/>
      <c r="H16" s="5"/>
      <c r="I16" s="61"/>
      <c r="J16" s="50"/>
      <c r="K16" s="65">
        <f t="shared" si="0"/>
        <v>223601</v>
      </c>
      <c r="L16" s="67">
        <v>183601</v>
      </c>
      <c r="M16" s="67">
        <v>40000</v>
      </c>
    </row>
    <row r="17" spans="1:13" s="8" customFormat="1" ht="18.75" customHeight="1">
      <c r="A17" s="41"/>
      <c r="B17" s="9" t="s">
        <v>33</v>
      </c>
      <c r="C17" s="2"/>
      <c r="D17" s="26">
        <v>1.5</v>
      </c>
      <c r="E17" s="26"/>
      <c r="F17" s="5">
        <v>11</v>
      </c>
      <c r="G17" s="5"/>
      <c r="H17" s="5"/>
      <c r="I17" s="61"/>
      <c r="J17" s="50"/>
      <c r="K17" s="65">
        <f t="shared" si="0"/>
        <v>164050</v>
      </c>
      <c r="L17" s="67">
        <v>164050</v>
      </c>
      <c r="M17" s="67">
        <v>0</v>
      </c>
    </row>
    <row r="18" spans="1:13" s="8" customFormat="1" ht="18.75" customHeight="1">
      <c r="A18" s="41"/>
      <c r="B18" s="9" t="s">
        <v>34</v>
      </c>
      <c r="C18" s="2"/>
      <c r="D18" s="26">
        <v>1</v>
      </c>
      <c r="E18" s="26"/>
      <c r="F18" s="5">
        <v>5</v>
      </c>
      <c r="G18" s="5"/>
      <c r="H18" s="5"/>
      <c r="I18" s="61"/>
      <c r="J18" s="50"/>
      <c r="K18" s="65">
        <f t="shared" si="0"/>
        <v>60950</v>
      </c>
      <c r="L18" s="67">
        <v>60950</v>
      </c>
      <c r="M18" s="67">
        <v>0</v>
      </c>
    </row>
    <row r="19" spans="1:13" s="8" customFormat="1" ht="26.25" customHeight="1">
      <c r="A19" s="40" t="s">
        <v>35</v>
      </c>
      <c r="B19" s="21" t="s">
        <v>13</v>
      </c>
      <c r="C19" s="2">
        <v>500000</v>
      </c>
      <c r="D19" s="24">
        <v>1</v>
      </c>
      <c r="E19" s="24">
        <f>SUM(D19:D24)</f>
        <v>8.5</v>
      </c>
      <c r="F19" s="3">
        <f>SUM(F20:F24)</f>
        <v>71</v>
      </c>
      <c r="G19" s="3">
        <f>F19*8500</f>
        <v>603500</v>
      </c>
      <c r="H19" s="3">
        <f>C19+G19</f>
        <v>1103500</v>
      </c>
      <c r="I19" s="62">
        <v>462805</v>
      </c>
      <c r="J19" s="50">
        <f>SUM(H19+I19)</f>
        <v>1566305</v>
      </c>
      <c r="K19" s="65">
        <f t="shared" si="0"/>
        <v>0</v>
      </c>
      <c r="L19" s="67">
        <v>0</v>
      </c>
      <c r="M19" s="67">
        <v>0</v>
      </c>
    </row>
    <row r="20" spans="1:13" s="8" customFormat="1" ht="18.75" customHeight="1">
      <c r="A20" s="40"/>
      <c r="B20" s="9" t="s">
        <v>1</v>
      </c>
      <c r="C20" s="2"/>
      <c r="D20" s="26">
        <v>1.5</v>
      </c>
      <c r="E20" s="26"/>
      <c r="F20" s="5">
        <v>13</v>
      </c>
      <c r="G20" s="5"/>
      <c r="H20" s="5"/>
      <c r="I20" s="63"/>
      <c r="J20" s="50"/>
      <c r="K20" s="65">
        <f t="shared" si="0"/>
        <v>296989</v>
      </c>
      <c r="L20" s="67">
        <v>296989</v>
      </c>
      <c r="M20" s="67">
        <v>0</v>
      </c>
    </row>
    <row r="21" spans="1:13" s="8" customFormat="1" ht="18.75" customHeight="1">
      <c r="A21" s="40"/>
      <c r="B21" s="9" t="s">
        <v>36</v>
      </c>
      <c r="C21" s="2"/>
      <c r="D21" s="26">
        <v>1.5</v>
      </c>
      <c r="E21" s="26"/>
      <c r="F21" s="5">
        <v>20</v>
      </c>
      <c r="G21" s="5"/>
      <c r="H21" s="5"/>
      <c r="I21" s="63"/>
      <c r="J21" s="50"/>
      <c r="K21" s="65">
        <f t="shared" si="0"/>
        <v>371764</v>
      </c>
      <c r="L21" s="67">
        <v>371764</v>
      </c>
      <c r="M21" s="67">
        <v>0</v>
      </c>
    </row>
    <row r="22" spans="1:13" s="8" customFormat="1" ht="18.75" customHeight="1">
      <c r="A22" s="40"/>
      <c r="B22" s="9" t="s">
        <v>37</v>
      </c>
      <c r="C22" s="2"/>
      <c r="D22" s="26">
        <v>1.5</v>
      </c>
      <c r="E22" s="26"/>
      <c r="F22" s="5">
        <v>12</v>
      </c>
      <c r="G22" s="5"/>
      <c r="H22" s="5"/>
      <c r="I22" s="63"/>
      <c r="J22" s="50"/>
      <c r="K22" s="65">
        <f t="shared" si="0"/>
        <v>391042</v>
      </c>
      <c r="L22" s="67">
        <v>391042</v>
      </c>
      <c r="M22" s="67">
        <v>0</v>
      </c>
    </row>
    <row r="23" spans="1:13" s="8" customFormat="1" ht="18.75" customHeight="1">
      <c r="A23" s="40"/>
      <c r="B23" s="9" t="s">
        <v>38</v>
      </c>
      <c r="C23" s="2"/>
      <c r="D23" s="26">
        <v>1.5</v>
      </c>
      <c r="E23" s="26"/>
      <c r="F23" s="5">
        <v>15</v>
      </c>
      <c r="G23" s="5"/>
      <c r="H23" s="5"/>
      <c r="I23" s="63"/>
      <c r="J23" s="50"/>
      <c r="K23" s="65">
        <f t="shared" si="0"/>
        <v>337894</v>
      </c>
      <c r="L23" s="67">
        <v>337894</v>
      </c>
      <c r="M23" s="67">
        <v>0</v>
      </c>
    </row>
    <row r="24" spans="1:13" s="8" customFormat="1" ht="18.75" customHeight="1">
      <c r="A24" s="40"/>
      <c r="B24" s="9" t="s">
        <v>39</v>
      </c>
      <c r="C24" s="2"/>
      <c r="D24" s="26">
        <v>1.5</v>
      </c>
      <c r="E24" s="26"/>
      <c r="F24" s="5">
        <v>11</v>
      </c>
      <c r="G24" s="5"/>
      <c r="H24" s="5"/>
      <c r="I24" s="64"/>
      <c r="J24" s="50"/>
      <c r="K24" s="65">
        <f t="shared" si="0"/>
        <v>168616</v>
      </c>
      <c r="L24" s="67">
        <v>168616</v>
      </c>
      <c r="M24" s="67">
        <v>0</v>
      </c>
    </row>
    <row r="25" spans="1:13" s="8" customFormat="1" ht="26.25" customHeight="1">
      <c r="A25" s="40" t="s">
        <v>40</v>
      </c>
      <c r="B25" s="21" t="s">
        <v>14</v>
      </c>
      <c r="C25" s="2">
        <v>500000</v>
      </c>
      <c r="D25" s="24">
        <v>1</v>
      </c>
      <c r="E25" s="24" t="e">
        <f>D25+#REF!+D26+D27+D28</f>
        <v>#REF!</v>
      </c>
      <c r="F25" s="3">
        <f>SUM(F26:F28)</f>
        <v>40</v>
      </c>
      <c r="G25" s="3">
        <f>F25*8500</f>
        <v>340000</v>
      </c>
      <c r="H25" s="3">
        <f>C25+G25</f>
        <v>840000</v>
      </c>
      <c r="I25" s="49">
        <v>682550</v>
      </c>
      <c r="J25" s="50">
        <f>SUM(H25+I25)</f>
        <v>1522550</v>
      </c>
      <c r="K25" s="65">
        <f t="shared" si="0"/>
        <v>0</v>
      </c>
      <c r="L25" s="67">
        <v>0</v>
      </c>
      <c r="M25" s="67">
        <v>0</v>
      </c>
    </row>
    <row r="26" spans="1:13" s="8" customFormat="1" ht="18.75" customHeight="1">
      <c r="A26" s="40"/>
      <c r="B26" s="9" t="s">
        <v>2</v>
      </c>
      <c r="C26" s="2"/>
      <c r="D26" s="26">
        <v>1.5</v>
      </c>
      <c r="E26" s="26"/>
      <c r="F26" s="5">
        <v>15</v>
      </c>
      <c r="G26" s="5"/>
      <c r="H26" s="5"/>
      <c r="I26" s="49"/>
      <c r="J26" s="50"/>
      <c r="K26" s="65">
        <f t="shared" si="0"/>
        <v>570000</v>
      </c>
      <c r="L26" s="67">
        <v>570000</v>
      </c>
      <c r="M26" s="67">
        <v>0</v>
      </c>
    </row>
    <row r="27" spans="1:13" s="8" customFormat="1" ht="18.75" customHeight="1">
      <c r="A27" s="40"/>
      <c r="B27" s="19" t="s">
        <v>3</v>
      </c>
      <c r="C27" s="2"/>
      <c r="D27" s="26">
        <v>1.5</v>
      </c>
      <c r="E27" s="26"/>
      <c r="F27" s="5">
        <v>15</v>
      </c>
      <c r="G27" s="5"/>
      <c r="H27" s="5"/>
      <c r="I27" s="49"/>
      <c r="J27" s="50"/>
      <c r="K27" s="65">
        <f t="shared" si="0"/>
        <v>570000</v>
      </c>
      <c r="L27" s="67">
        <v>570000</v>
      </c>
      <c r="M27" s="67">
        <v>0</v>
      </c>
    </row>
    <row r="28" spans="1:13" s="8" customFormat="1" ht="18.75" customHeight="1">
      <c r="A28" s="40"/>
      <c r="B28" s="19" t="s">
        <v>4</v>
      </c>
      <c r="C28" s="2"/>
      <c r="D28" s="26">
        <v>1</v>
      </c>
      <c r="E28" s="26"/>
      <c r="F28" s="5">
        <v>10</v>
      </c>
      <c r="G28" s="5"/>
      <c r="H28" s="5"/>
      <c r="I28" s="49"/>
      <c r="J28" s="50"/>
      <c r="K28" s="65">
        <f t="shared" si="0"/>
        <v>382550</v>
      </c>
      <c r="L28" s="67">
        <v>382550</v>
      </c>
      <c r="M28" s="67">
        <v>0</v>
      </c>
    </row>
    <row r="29" spans="1:13" s="8" customFormat="1" ht="21" customHeight="1">
      <c r="A29" s="42" t="s">
        <v>11</v>
      </c>
      <c r="B29" s="42"/>
      <c r="C29" s="2"/>
      <c r="D29" s="27"/>
      <c r="E29" s="27"/>
      <c r="F29" s="3"/>
      <c r="G29" s="3"/>
      <c r="H29" s="3">
        <v>19500</v>
      </c>
      <c r="I29" s="3">
        <v>128558</v>
      </c>
      <c r="J29" s="4">
        <f>SUM(H29+I29)</f>
        <v>148058</v>
      </c>
      <c r="K29" s="65">
        <v>148058</v>
      </c>
      <c r="L29" s="67">
        <v>148058</v>
      </c>
      <c r="M29" s="67">
        <v>0</v>
      </c>
    </row>
    <row r="30" spans="1:13" s="11" customFormat="1" ht="23.25" customHeight="1">
      <c r="A30" s="43" t="s">
        <v>5</v>
      </c>
      <c r="B30" s="43"/>
      <c r="C30" s="43"/>
      <c r="D30" s="28"/>
      <c r="E30" s="28"/>
      <c r="F30" s="10">
        <f>SUM(F5,F9,F13,F19,F25)</f>
        <v>233</v>
      </c>
      <c r="G30" s="10"/>
      <c r="H30" s="20">
        <f>SUM(H5:H29)</f>
        <v>4500000</v>
      </c>
      <c r="I30" s="10">
        <f>SUM(I5:I29)</f>
        <v>1719968</v>
      </c>
      <c r="J30" s="10">
        <f>SUM(J5:J29)</f>
        <v>6219968</v>
      </c>
      <c r="K30" s="68">
        <f>SUM(K5:K29)</f>
        <v>6219968</v>
      </c>
      <c r="L30" s="68">
        <f>SUM(L5:L29)</f>
        <v>5835235</v>
      </c>
      <c r="M30" s="68">
        <f>SUM(M5:M29)</f>
        <v>384733</v>
      </c>
    </row>
    <row r="31" spans="1:13" ht="15.75" customHeight="1">
      <c r="A31" s="29" t="s">
        <v>41</v>
      </c>
      <c r="B31" s="30"/>
      <c r="C31" s="31"/>
      <c r="D31" s="32"/>
      <c r="E31" s="32"/>
      <c r="F31" s="33"/>
      <c r="G31" s="31"/>
      <c r="H31" s="31"/>
      <c r="I31" s="31"/>
      <c r="J31" s="34"/>
      <c r="K31" s="34"/>
      <c r="L31" s="34"/>
      <c r="M31" s="35"/>
    </row>
    <row r="32" spans="1:13" ht="16.5" customHeight="1">
      <c r="A32" s="55" t="s">
        <v>46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ht="87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</row>
    <row r="34" spans="1:9" ht="17.25" customHeight="1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16.5" customHeight="1">
      <c r="A35" s="36"/>
      <c r="B35" s="36"/>
      <c r="C35" s="36"/>
      <c r="D35" s="36"/>
      <c r="E35" s="36"/>
      <c r="F35" s="36"/>
      <c r="G35" s="36"/>
      <c r="H35" s="36"/>
      <c r="I35" s="36"/>
    </row>
  </sheetData>
  <sheetProtection/>
  <mergeCells count="29">
    <mergeCell ref="I25:I28"/>
    <mergeCell ref="J25:J28"/>
    <mergeCell ref="A32:M33"/>
    <mergeCell ref="I9:I12"/>
    <mergeCell ref="J9:J12"/>
    <mergeCell ref="I13:I18"/>
    <mergeCell ref="J13:J18"/>
    <mergeCell ref="I19:I24"/>
    <mergeCell ref="J19:J24"/>
    <mergeCell ref="A19:A24"/>
    <mergeCell ref="A30:C30"/>
    <mergeCell ref="A5:A8"/>
    <mergeCell ref="A9:A12"/>
    <mergeCell ref="A1:M1"/>
    <mergeCell ref="A2:M2"/>
    <mergeCell ref="I3:I4"/>
    <mergeCell ref="J3:J4"/>
    <mergeCell ref="K3:M3"/>
    <mergeCell ref="I5:I8"/>
    <mergeCell ref="J5:J8"/>
    <mergeCell ref="F3:F4"/>
    <mergeCell ref="G3:G4"/>
    <mergeCell ref="H3:H4"/>
    <mergeCell ref="A25:A28"/>
    <mergeCell ref="A13:A18"/>
    <mergeCell ref="A29:B29"/>
    <mergeCell ref="A3:A4"/>
    <mergeCell ref="B3:B4"/>
    <mergeCell ref="C3:C4"/>
  </mergeCells>
  <printOptions/>
  <pageMargins left="0.23" right="0.16" top="0.49" bottom="0.31" header="0.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</dc:creator>
  <cp:keywords/>
  <dc:description/>
  <cp:lastModifiedBy>user</cp:lastModifiedBy>
  <cp:lastPrinted>2018-03-01T06:03:20Z</cp:lastPrinted>
  <dcterms:created xsi:type="dcterms:W3CDTF">2012-10-12T09:57:34Z</dcterms:created>
  <dcterms:modified xsi:type="dcterms:W3CDTF">2018-03-01T06:24:53Z</dcterms:modified>
  <cp:category/>
  <cp:version/>
  <cp:contentType/>
  <cp:contentStatus/>
</cp:coreProperties>
</file>