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0" windowWidth="28035" windowHeight="12345"/>
  </bookViews>
  <sheets>
    <sheet name="109調查表" sheetId="1" r:id="rId1"/>
  </sheets>
  <externalReferences>
    <externalReference r:id="rId2"/>
    <externalReference r:id="rId3"/>
    <externalReference r:id="rId4"/>
  </externalReferences>
  <definedNames>
    <definedName name="Data">[1]CJ86hc!$A$1:$E$37</definedName>
    <definedName name="_xlnm.Database">#REF!</definedName>
    <definedName name="_xlnm.Print_Titles">#N/A</definedName>
    <definedName name="晶">#REF!</definedName>
  </definedNames>
  <calcPr calcId="144525"/>
</workbook>
</file>

<file path=xl/calcChain.xml><?xml version="1.0" encoding="utf-8"?>
<calcChain xmlns="http://schemas.openxmlformats.org/spreadsheetml/2006/main">
  <c r="N31" i="1" l="1"/>
  <c r="M31" i="1"/>
  <c r="L31" i="1"/>
  <c r="L9" i="1"/>
  <c r="L10" i="1"/>
  <c r="L11" i="1"/>
  <c r="L12" i="1"/>
  <c r="L13" i="1"/>
  <c r="L14" i="1"/>
  <c r="L15" i="1"/>
  <c r="L16" i="1"/>
  <c r="L17" i="1"/>
  <c r="L18" i="1"/>
  <c r="L19" i="1"/>
  <c r="L20" i="1"/>
  <c r="L21" i="1"/>
  <c r="L22" i="1"/>
  <c r="L23" i="1"/>
  <c r="L24" i="1"/>
  <c r="L25" i="1"/>
  <c r="L26" i="1"/>
  <c r="L27" i="1"/>
  <c r="L28" i="1"/>
  <c r="L29" i="1"/>
  <c r="L6" i="1"/>
  <c r="L7" i="1"/>
  <c r="L8" i="1"/>
  <c r="L5" i="1"/>
  <c r="I31" i="1"/>
  <c r="J30" i="1"/>
  <c r="F26" i="1"/>
  <c r="G26" i="1" s="1"/>
  <c r="H26" i="1" s="1"/>
  <c r="J26" i="1" s="1"/>
  <c r="E26" i="1"/>
  <c r="F20" i="1"/>
  <c r="G20" i="1" s="1"/>
  <c r="H20" i="1" s="1"/>
  <c r="J20" i="1" s="1"/>
  <c r="E20" i="1"/>
  <c r="F14" i="1"/>
  <c r="G14" i="1" s="1"/>
  <c r="H14" i="1" s="1"/>
  <c r="J14" i="1" s="1"/>
  <c r="E14" i="1"/>
  <c r="F9" i="1"/>
  <c r="G9" i="1" s="1"/>
  <c r="H9" i="1" s="1"/>
  <c r="J9" i="1" s="1"/>
  <c r="E9" i="1"/>
  <c r="F5" i="1"/>
  <c r="G5" i="1" s="1"/>
  <c r="H5" i="1" s="1"/>
  <c r="E5" i="1"/>
  <c r="J5" i="1" l="1"/>
  <c r="J31" i="1" s="1"/>
  <c r="H31" i="1"/>
  <c r="F31" i="1"/>
</calcChain>
</file>

<file path=xl/sharedStrings.xml><?xml version="1.0" encoding="utf-8"?>
<sst xmlns="http://schemas.openxmlformats.org/spreadsheetml/2006/main" count="51" uniqueCount="48">
  <si>
    <t>109年度各院部分配圖書暨視聽經費額度表</t>
    <phoneticPr fontId="4" type="noConversion"/>
  </si>
  <si>
    <t>附件一</t>
    <phoneticPr fontId="4" type="noConversion"/>
  </si>
  <si>
    <r>
      <t>(圖書暨視聽資料經費原始分配總額為</t>
    </r>
    <r>
      <rPr>
        <b/>
        <sz val="12"/>
        <color indexed="10"/>
        <rFont val="新細明體"/>
        <family val="1"/>
        <charset val="136"/>
      </rPr>
      <t>220</t>
    </r>
    <r>
      <rPr>
        <b/>
        <sz val="12"/>
        <rFont val="新細明體"/>
        <family val="1"/>
        <charset val="136"/>
      </rPr>
      <t>萬元，計算後實際分配總額為</t>
    </r>
    <r>
      <rPr>
        <b/>
        <sz val="12"/>
        <color indexed="10"/>
        <rFont val="新細明體"/>
        <family val="1"/>
        <charset val="136"/>
      </rPr>
      <t>280</t>
    </r>
    <r>
      <rPr>
        <b/>
        <sz val="12"/>
        <rFont val="新細明體"/>
        <family val="1"/>
        <charset val="136"/>
      </rPr>
      <t>萬元)</t>
    </r>
    <phoneticPr fontId="4" type="noConversion"/>
  </si>
  <si>
    <t xml:space="preserve">院別
</t>
    <phoneticPr fontId="4" type="noConversion"/>
  </si>
  <si>
    <t xml:space="preserve">單位別
</t>
    <phoneticPr fontId="4" type="noConversion"/>
  </si>
  <si>
    <t>基本分配數</t>
    <phoneticPr fontId="4" type="noConversion"/>
  </si>
  <si>
    <t>單位數</t>
    <phoneticPr fontId="4" type="noConversion"/>
  </si>
  <si>
    <t>院單位計</t>
    <phoneticPr fontId="4" type="noConversion"/>
  </si>
  <si>
    <t>教師人數</t>
    <phoneticPr fontId="4" type="noConversion"/>
  </si>
  <si>
    <t>依教師
人數
分配數</t>
    <phoneticPr fontId="4" type="noConversion"/>
  </si>
  <si>
    <t>圖書視聽
分配總數(A)</t>
    <phoneticPr fontId="4" type="noConversion"/>
  </si>
  <si>
    <t>期刊採購剩餘
(超出)
費用(B)</t>
    <phoneticPr fontId="4" type="noConversion"/>
  </si>
  <si>
    <t>實際圖書
視聽
分配經費
(A+B)</t>
    <phoneticPr fontId="4" type="noConversion"/>
  </si>
  <si>
    <t>系所圖書經費小計</t>
  </si>
  <si>
    <t>院分配系所
總額</t>
    <phoneticPr fontId="4" type="noConversion"/>
  </si>
  <si>
    <t>系所自購
圖書經費</t>
    <phoneticPr fontId="4" type="noConversion"/>
  </si>
  <si>
    <t>博雅學部</t>
    <phoneticPr fontId="4" type="noConversion"/>
  </si>
  <si>
    <t>博雅學部</t>
  </si>
  <si>
    <t>外國語言教育中心</t>
    <phoneticPr fontId="4" type="noConversion"/>
  </si>
  <si>
    <t>通識教育中心</t>
  </si>
  <si>
    <t>運動教育中心</t>
    <phoneticPr fontId="4" type="noConversion"/>
  </si>
  <si>
    <t>人文及管理學院</t>
    <phoneticPr fontId="4" type="noConversion"/>
  </si>
  <si>
    <t>應用經濟與管理學系（所）</t>
    <phoneticPr fontId="4" type="noConversion"/>
  </si>
  <si>
    <t>外國語文學系（所）</t>
    <phoneticPr fontId="4" type="noConversion"/>
  </si>
  <si>
    <t>休閒產業與健康促進學系</t>
    <phoneticPr fontId="4" type="noConversion"/>
  </si>
  <si>
    <t>智慧休閒農業進修學士學位學程</t>
    <phoneticPr fontId="4" type="noConversion"/>
  </si>
  <si>
    <t>工學院</t>
    <phoneticPr fontId="4" type="noConversion"/>
  </si>
  <si>
    <t>土木工程學系（所）</t>
    <phoneticPr fontId="4" type="noConversion"/>
  </si>
  <si>
    <t>化學工程與材料工程學系（所）</t>
    <phoneticPr fontId="4" type="noConversion"/>
  </si>
  <si>
    <t>機械與機電工程學系（所）</t>
    <phoneticPr fontId="4" type="noConversion"/>
  </si>
  <si>
    <r>
      <t>環境工程學系（所）</t>
    </r>
    <r>
      <rPr>
        <sz val="9"/>
        <color indexed="8"/>
        <rFont val="新細明體"/>
        <family val="1"/>
        <charset val="136"/>
      </rPr>
      <t>(含進修學士班)</t>
    </r>
    <phoneticPr fontId="4" type="noConversion"/>
  </si>
  <si>
    <t>建築與永續規劃研究所</t>
    <phoneticPr fontId="4" type="noConversion"/>
  </si>
  <si>
    <t>生物資源學院</t>
    <phoneticPr fontId="4" type="noConversion"/>
  </si>
  <si>
    <t>生物機電工程學系（所）</t>
    <phoneticPr fontId="4" type="noConversion"/>
  </si>
  <si>
    <t>生物技術與動物科學系（所）</t>
    <phoneticPr fontId="4" type="noConversion"/>
  </si>
  <si>
    <t>森林暨自然資源學系（所）</t>
    <phoneticPr fontId="4" type="noConversion"/>
  </si>
  <si>
    <r>
      <t>食品科學系（所）</t>
    </r>
    <r>
      <rPr>
        <sz val="9"/>
        <color indexed="8"/>
        <rFont val="新細明體"/>
        <family val="1"/>
        <charset val="136"/>
      </rPr>
      <t>(含進修學士班)</t>
    </r>
    <phoneticPr fontId="4" type="noConversion"/>
  </si>
  <si>
    <t>園藝學系（所）</t>
    <phoneticPr fontId="4" type="noConversion"/>
  </si>
  <si>
    <t>電資學院</t>
    <phoneticPr fontId="4" type="noConversion"/>
  </si>
  <si>
    <t>電機資訊學院</t>
    <phoneticPr fontId="4" type="noConversion"/>
  </si>
  <si>
    <t>電子工程學系（所）</t>
    <phoneticPr fontId="4" type="noConversion"/>
  </si>
  <si>
    <r>
      <t>電機工程學系（所）</t>
    </r>
    <r>
      <rPr>
        <sz val="9"/>
        <color indexed="8"/>
        <rFont val="新細明體"/>
        <family val="1"/>
        <charset val="136"/>
      </rPr>
      <t>(含進修學士班)</t>
    </r>
    <phoneticPr fontId="4" type="noConversion"/>
  </si>
  <si>
    <r>
      <t>資訊工程學系（所）</t>
    </r>
    <r>
      <rPr>
        <sz val="9"/>
        <color indexed="8"/>
        <rFont val="新細明體"/>
        <family val="1"/>
        <charset val="136"/>
      </rPr>
      <t>(含多媒體碩士在職專班)</t>
    </r>
    <phoneticPr fontId="4" type="noConversion"/>
  </si>
  <si>
    <t>圖書館</t>
    <phoneticPr fontId="4" type="noConversion"/>
  </si>
  <si>
    <r>
      <t>合</t>
    </r>
    <r>
      <rPr>
        <sz val="12"/>
        <color indexed="8"/>
        <rFont val="新細明體"/>
        <family val="1"/>
        <charset val="136"/>
      </rPr>
      <t xml:space="preserve">    計</t>
    </r>
    <phoneticPr fontId="4" type="noConversion"/>
  </si>
  <si>
    <t>系所圖書經費小計</t>
    <phoneticPr fontId="3" type="noConversion"/>
  </si>
  <si>
    <t>院購置圖書額度</t>
    <phoneticPr fontId="4" type="noConversion"/>
  </si>
  <si>
    <r>
      <t>說明：
1.109年度每院圖書視聽經費分配(A)以：基本分配數（20萬元）＋（各院專任教師人數×每人5,150元）為計 （依據本館館藏政策第肆條第二項第一款）。（EMBA碩士在職專班歸入人管院計算；綠色科技學程碩士在職專班歸入工學院計算；生物資源學院碩士在職專班及生物資源學院原住民專班歸入生資院計；電機資訊學院碩士在職專班歸入電資院計算。）
2.109年度實際圖書視聽分配經費，以各院部期刊採購剩餘(超出)費用(B)，加上各院部圖書視聽經費分配總數(A)後計算之(明細請見附件二)。
3.經彙整各院回傳表系所分配經費如上，</t>
    </r>
    <r>
      <rPr>
        <sz val="12"/>
        <color rgb="FFFF0000"/>
        <rFont val="新細明體"/>
        <family val="1"/>
        <charset val="136"/>
      </rPr>
      <t>系所若有保留專任教師自行辦理採購者，請依本館辦法於10月底前提出申請。</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</si>
</sst>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76" formatCode="#,##0_ "/>
    <numFmt numFmtId="177" formatCode="0.0_);[Red]\(0.0\)"/>
    <numFmt numFmtId="178" formatCode="#,##0_);[Red]\(#,##0\)"/>
    <numFmt numFmtId="179" formatCode="_(* #,##0.00_);_(* \(#,##0.00\);_(* &quot;-&quot;??_);_(@_)"/>
    <numFmt numFmtId="180" formatCode="_(* #,##0_);_(* \(#,##0\);_(* &quot;-&quot;_);_(@_)"/>
  </numFmts>
  <fonts count="28">
    <font>
      <sz val="12"/>
      <color theme="1"/>
      <name val="新細明體"/>
      <family val="2"/>
      <charset val="136"/>
      <scheme val="minor"/>
    </font>
    <font>
      <sz val="12"/>
      <color theme="1"/>
      <name val="新細明體"/>
      <family val="1"/>
      <charset val="136"/>
      <scheme val="minor"/>
    </font>
    <font>
      <b/>
      <sz val="16"/>
      <name val="新細明體"/>
      <family val="1"/>
      <charset val="136"/>
    </font>
    <font>
      <sz val="9"/>
      <name val="新細明體"/>
      <family val="2"/>
      <charset val="136"/>
      <scheme val="minor"/>
    </font>
    <font>
      <sz val="9"/>
      <name val="新細明體"/>
      <family val="1"/>
      <charset val="136"/>
    </font>
    <font>
      <sz val="12"/>
      <color theme="1"/>
      <name val="新細明體"/>
      <family val="1"/>
      <charset val="136"/>
    </font>
    <font>
      <b/>
      <sz val="8"/>
      <name val="新細明體"/>
      <family val="1"/>
      <charset val="136"/>
    </font>
    <font>
      <b/>
      <sz val="12"/>
      <name val="新細明體"/>
      <family val="1"/>
      <charset val="136"/>
    </font>
    <font>
      <b/>
      <sz val="12"/>
      <color indexed="10"/>
      <name val="新細明體"/>
      <family val="1"/>
      <charset val="136"/>
    </font>
    <font>
      <b/>
      <sz val="14"/>
      <name val="新細明體"/>
      <family val="1"/>
      <charset val="136"/>
    </font>
    <font>
      <b/>
      <sz val="11"/>
      <color theme="1"/>
      <name val="新細明體"/>
      <family val="1"/>
      <charset val="136"/>
    </font>
    <font>
      <b/>
      <sz val="10"/>
      <name val="新細明體"/>
      <family val="1"/>
      <charset val="136"/>
    </font>
    <font>
      <b/>
      <sz val="9"/>
      <name val="新細明體"/>
      <family val="1"/>
      <charset val="136"/>
    </font>
    <font>
      <b/>
      <sz val="11"/>
      <name val="新細明體"/>
      <family val="1"/>
      <charset val="136"/>
    </font>
    <font>
      <sz val="10"/>
      <name val="新細明體"/>
      <family val="1"/>
      <charset val="136"/>
    </font>
    <font>
      <sz val="10"/>
      <color theme="1"/>
      <name val="新細明體"/>
      <family val="1"/>
      <charset val="136"/>
    </font>
    <font>
      <sz val="9"/>
      <color theme="1"/>
      <name val="新細明體"/>
      <family val="1"/>
      <charset val="136"/>
    </font>
    <font>
      <sz val="9"/>
      <color indexed="8"/>
      <name val="新細明體"/>
      <family val="1"/>
      <charset val="136"/>
    </font>
    <font>
      <sz val="10"/>
      <color theme="1"/>
      <name val="微軟正黑體"/>
      <family val="2"/>
      <charset val="136"/>
    </font>
    <font>
      <sz val="12"/>
      <color indexed="8"/>
      <name val="新細明體"/>
      <family val="1"/>
      <charset val="136"/>
    </font>
    <font>
      <b/>
      <sz val="10"/>
      <color theme="1"/>
      <name val="新細明體"/>
      <family val="1"/>
      <charset val="136"/>
    </font>
    <font>
      <sz val="12"/>
      <name val="新細明體"/>
      <family val="1"/>
      <charset val="136"/>
    </font>
    <font>
      <sz val="10"/>
      <name val="Arial"/>
      <family val="2"/>
    </font>
    <font>
      <sz val="12"/>
      <name val="Times New Roman"/>
      <family val="1"/>
    </font>
    <font>
      <sz val="12"/>
      <name val="宋体"/>
    </font>
    <font>
      <sz val="10"/>
      <name val="標楷體"/>
      <family val="4"/>
      <charset val="136"/>
    </font>
    <font>
      <u/>
      <sz val="12"/>
      <color indexed="12"/>
      <name val="新細明體"/>
      <family val="1"/>
      <charset val="136"/>
    </font>
    <font>
      <sz val="12"/>
      <color rgb="FFFF0000"/>
      <name val="新細明體"/>
      <family val="1"/>
      <charset val="136"/>
    </font>
  </fonts>
  <fills count="8">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1">
    <xf numFmtId="0" fontId="0" fillId="0" borderId="0">
      <alignment vertical="center"/>
    </xf>
    <xf numFmtId="0" fontId="1" fillId="0" borderId="0">
      <alignment vertical="center"/>
    </xf>
    <xf numFmtId="0" fontId="22" fillId="0" borderId="0"/>
    <xf numFmtId="0" fontId="21" fillId="0" borderId="0"/>
    <xf numFmtId="0" fontId="2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applyBorder="0"/>
    <xf numFmtId="0" fontId="19" fillId="0" borderId="0"/>
    <xf numFmtId="0" fontId="21" fillId="0" borderId="0"/>
    <xf numFmtId="176" fontId="21" fillId="0" borderId="0" applyFont="0" applyFill="0" applyBorder="0" applyProtection="0"/>
    <xf numFmtId="176" fontId="21" fillId="0" borderId="0" applyFont="0" applyFill="0" applyBorder="0" applyProtection="0"/>
    <xf numFmtId="0" fontId="21" fillId="0" borderId="0">
      <alignment vertical="top"/>
    </xf>
    <xf numFmtId="0" fontId="21" fillId="0" borderId="0">
      <alignment vertical="top"/>
    </xf>
    <xf numFmtId="0" fontId="23" fillId="0" borderId="0"/>
    <xf numFmtId="43" fontId="21" fillId="0" borderId="0" applyFont="0" applyFill="0" applyBorder="0" applyAlignment="0" applyProtection="0"/>
    <xf numFmtId="179" fontId="23" fillId="0" borderId="0" applyFont="0" applyFill="0" applyBorder="0" applyAlignment="0" applyProtection="0"/>
    <xf numFmtId="41" fontId="21" fillId="0" borderId="0" applyFont="0" applyFill="0" applyBorder="0" applyAlignment="0" applyProtection="0">
      <alignment vertical="center"/>
    </xf>
    <xf numFmtId="180" fontId="23" fillId="0" borderId="0" applyFont="0" applyFill="0" applyBorder="0" applyAlignment="0" applyProtection="0"/>
    <xf numFmtId="0" fontId="25" fillId="0" borderId="4" applyNumberFormat="0">
      <alignment vertical="center"/>
    </xf>
    <xf numFmtId="0" fontId="22" fillId="0" borderId="0" applyBorder="0"/>
    <xf numFmtId="0" fontId="26" fillId="0" borderId="0" applyNumberFormat="0" applyFill="0" applyBorder="0" applyAlignment="0" applyProtection="0">
      <alignment vertical="top"/>
      <protection locked="0"/>
    </xf>
    <xf numFmtId="0" fontId="22" fillId="0" borderId="0"/>
    <xf numFmtId="0" fontId="21" fillId="0" borderId="0"/>
    <xf numFmtId="0" fontId="22" fillId="0" borderId="0"/>
  </cellStyleXfs>
  <cellXfs count="67">
    <xf numFmtId="0" fontId="0" fillId="0" borderId="0" xfId="0">
      <alignment vertical="center"/>
    </xf>
    <xf numFmtId="176" fontId="2" fillId="0" borderId="0" xfId="1" applyNumberFormat="1" applyFont="1" applyBorder="1" applyAlignment="1">
      <alignment horizontal="center" vertical="center" wrapText="1"/>
    </xf>
    <xf numFmtId="0" fontId="5" fillId="0" borderId="0" xfId="1" applyFont="1">
      <alignment vertical="center"/>
    </xf>
    <xf numFmtId="176" fontId="6" fillId="0" borderId="0" xfId="1" applyNumberFormat="1" applyFont="1" applyBorder="1" applyAlignment="1">
      <alignment horizontal="center" vertical="center" wrapText="1"/>
    </xf>
    <xf numFmtId="176" fontId="7" fillId="0" borderId="0" xfId="1" applyNumberFormat="1" applyFont="1" applyBorder="1" applyAlignment="1">
      <alignment horizontal="center" vertical="center" wrapText="1"/>
    </xf>
    <xf numFmtId="0" fontId="1" fillId="0" borderId="0" xfId="1" applyAlignment="1">
      <alignment horizontal="center" vertical="center" wrapText="1"/>
    </xf>
    <xf numFmtId="176" fontId="9" fillId="2" borderId="1" xfId="1" applyNumberFormat="1" applyFont="1" applyFill="1" applyBorder="1" applyAlignment="1">
      <alignment horizontal="center" vertical="center" wrapText="1"/>
    </xf>
    <xf numFmtId="176" fontId="7" fillId="2" borderId="2" xfId="1" applyNumberFormat="1" applyFont="1" applyFill="1" applyBorder="1" applyAlignment="1">
      <alignment horizontal="center" vertical="center" wrapText="1"/>
    </xf>
    <xf numFmtId="176" fontId="10" fillId="2" borderId="2" xfId="1" applyNumberFormat="1" applyFont="1" applyFill="1" applyBorder="1" applyAlignment="1">
      <alignment horizontal="center" vertical="center" wrapText="1"/>
    </xf>
    <xf numFmtId="177" fontId="7" fillId="2" borderId="2" xfId="1" applyNumberFormat="1" applyFont="1" applyFill="1" applyBorder="1" applyAlignment="1">
      <alignment vertical="center" wrapText="1"/>
    </xf>
    <xf numFmtId="176" fontId="11" fillId="2" borderId="2" xfId="1" applyNumberFormat="1" applyFont="1" applyFill="1" applyBorder="1" applyAlignment="1">
      <alignment horizontal="center" vertical="center" wrapText="1"/>
    </xf>
    <xf numFmtId="176" fontId="12" fillId="2" borderId="2" xfId="1" applyNumberFormat="1" applyFont="1" applyFill="1" applyBorder="1" applyAlignment="1">
      <alignment horizontal="center" vertical="center" wrapText="1"/>
    </xf>
    <xf numFmtId="176" fontId="9" fillId="2" borderId="6" xfId="1" applyNumberFormat="1" applyFont="1" applyFill="1" applyBorder="1" applyAlignment="1">
      <alignment horizontal="center" vertical="center" wrapText="1"/>
    </xf>
    <xf numFmtId="176" fontId="11" fillId="2" borderId="2" xfId="1" applyNumberFormat="1" applyFont="1" applyFill="1" applyBorder="1" applyAlignment="1">
      <alignment horizontal="center" vertical="center" wrapText="1"/>
    </xf>
    <xf numFmtId="176" fontId="15" fillId="0" borderId="2" xfId="1" applyNumberFormat="1" applyFont="1" applyBorder="1" applyAlignment="1">
      <alignment horizontal="center" vertical="center" wrapText="1"/>
    </xf>
    <xf numFmtId="176" fontId="15" fillId="3" borderId="2" xfId="1" applyNumberFormat="1" applyFont="1" applyFill="1" applyBorder="1" applyAlignment="1">
      <alignment horizontal="left" vertical="center" shrinkToFit="1"/>
    </xf>
    <xf numFmtId="176" fontId="15" fillId="3" borderId="2" xfId="1" applyNumberFormat="1" applyFont="1" applyFill="1" applyBorder="1" applyAlignment="1">
      <alignment horizontal="center" vertical="center" wrapText="1"/>
    </xf>
    <xf numFmtId="177" fontId="15" fillId="3" borderId="2" xfId="1" applyNumberFormat="1" applyFont="1" applyFill="1" applyBorder="1" applyAlignment="1">
      <alignment horizontal="center" vertical="center" wrapText="1"/>
    </xf>
    <xf numFmtId="176" fontId="15" fillId="3" borderId="2" xfId="1" applyNumberFormat="1" applyFont="1" applyFill="1" applyBorder="1" applyAlignment="1">
      <alignment horizontal="center" vertical="center"/>
    </xf>
    <xf numFmtId="176" fontId="15" fillId="4" borderId="2" xfId="1" applyNumberFormat="1" applyFont="1" applyFill="1" applyBorder="1" applyAlignment="1">
      <alignment horizontal="center" vertical="center"/>
    </xf>
    <xf numFmtId="176" fontId="15" fillId="3" borderId="2" xfId="1" applyNumberFormat="1" applyFont="1" applyFill="1" applyBorder="1" applyAlignment="1">
      <alignment horizontal="center" vertical="center"/>
    </xf>
    <xf numFmtId="178" fontId="15" fillId="5" borderId="2" xfId="1" applyNumberFormat="1" applyFont="1" applyFill="1" applyBorder="1" applyAlignment="1">
      <alignment horizontal="right" vertical="center"/>
    </xf>
    <xf numFmtId="178" fontId="15" fillId="6" borderId="2" xfId="1" applyNumberFormat="1" applyFont="1" applyFill="1" applyBorder="1" applyAlignment="1">
      <alignment horizontal="right" vertical="center"/>
    </xf>
    <xf numFmtId="176" fontId="15" fillId="0" borderId="2" xfId="1" applyNumberFormat="1" applyFont="1" applyBorder="1" applyAlignment="1">
      <alignment horizontal="left" vertical="center" shrinkToFit="1"/>
    </xf>
    <xf numFmtId="177" fontId="15" fillId="0" borderId="2" xfId="1" applyNumberFormat="1" applyFont="1" applyFill="1" applyBorder="1" applyAlignment="1">
      <alignment horizontal="center" vertical="center" wrapText="1"/>
    </xf>
    <xf numFmtId="176" fontId="15" fillId="0" borderId="2" xfId="1" applyNumberFormat="1" applyFont="1" applyFill="1" applyBorder="1" applyAlignment="1">
      <alignment horizontal="center" vertical="center"/>
    </xf>
    <xf numFmtId="176" fontId="15" fillId="7" borderId="2" xfId="1" applyNumberFormat="1" applyFont="1" applyFill="1" applyBorder="1" applyAlignment="1">
      <alignment horizontal="center" vertical="center"/>
    </xf>
    <xf numFmtId="176" fontId="14" fillId="3" borderId="2" xfId="1" applyNumberFormat="1" applyFont="1" applyFill="1" applyBorder="1" applyAlignment="1">
      <alignment horizontal="center" vertical="center" wrapText="1"/>
    </xf>
    <xf numFmtId="177" fontId="14" fillId="0" borderId="2" xfId="1" applyNumberFormat="1" applyFont="1" applyFill="1" applyBorder="1" applyAlignment="1">
      <alignment horizontal="center" vertical="center" wrapText="1"/>
    </xf>
    <xf numFmtId="176" fontId="14" fillId="0" borderId="2" xfId="1" applyNumberFormat="1" applyFont="1" applyFill="1" applyBorder="1" applyAlignment="1">
      <alignment horizontal="center" vertical="center"/>
    </xf>
    <xf numFmtId="176" fontId="14" fillId="7" borderId="2" xfId="1" applyNumberFormat="1" applyFont="1" applyFill="1" applyBorder="1" applyAlignment="1">
      <alignment horizontal="center" vertical="center"/>
    </xf>
    <xf numFmtId="176" fontId="16" fillId="3" borderId="2" xfId="1" applyNumberFormat="1" applyFont="1" applyFill="1" applyBorder="1" applyAlignment="1">
      <alignment horizontal="left" vertical="center" wrapText="1" shrinkToFit="1"/>
    </xf>
    <xf numFmtId="177" fontId="14" fillId="3" borderId="2" xfId="1" applyNumberFormat="1" applyFont="1" applyFill="1" applyBorder="1" applyAlignment="1">
      <alignment horizontal="center" vertical="center" wrapText="1"/>
    </xf>
    <xf numFmtId="176" fontId="14" fillId="3" borderId="2" xfId="1" applyNumberFormat="1" applyFont="1" applyFill="1" applyBorder="1" applyAlignment="1">
      <alignment horizontal="center" vertical="center"/>
    </xf>
    <xf numFmtId="176" fontId="14" fillId="0" borderId="0" xfId="1" applyNumberFormat="1" applyFont="1" applyAlignment="1">
      <alignment horizontal="center" vertical="center"/>
    </xf>
    <xf numFmtId="176" fontId="15" fillId="0" borderId="2" xfId="1" applyNumberFormat="1" applyFont="1" applyBorder="1" applyAlignment="1">
      <alignment horizontal="left" vertical="center" wrapText="1"/>
    </xf>
    <xf numFmtId="178" fontId="14" fillId="6" borderId="2" xfId="1" applyNumberFormat="1" applyFont="1" applyFill="1" applyBorder="1" applyAlignment="1">
      <alignment horizontal="right" vertical="center"/>
    </xf>
    <xf numFmtId="0" fontId="14" fillId="0" borderId="0" xfId="1" applyFont="1">
      <alignment vertical="center"/>
    </xf>
    <xf numFmtId="0" fontId="15" fillId="0" borderId="2" xfId="1" applyFont="1" applyBorder="1" applyAlignment="1">
      <alignment horizontal="center" vertical="center" wrapText="1"/>
    </xf>
    <xf numFmtId="0" fontId="15" fillId="0" borderId="2" xfId="1" applyNumberFormat="1" applyFont="1" applyBorder="1" applyAlignment="1">
      <alignment horizontal="left" vertical="center" shrinkToFit="1"/>
    </xf>
    <xf numFmtId="177" fontId="14" fillId="0" borderId="2" xfId="1" applyNumberFormat="1" applyFont="1" applyFill="1" applyBorder="1" applyAlignment="1">
      <alignment horizontal="center" vertical="center"/>
    </xf>
    <xf numFmtId="176" fontId="15" fillId="4" borderId="1" xfId="1" applyNumberFormat="1" applyFont="1" applyFill="1" applyBorder="1" applyAlignment="1">
      <alignment horizontal="center" vertical="center"/>
    </xf>
    <xf numFmtId="176" fontId="15" fillId="4" borderId="7" xfId="1" applyNumberFormat="1" applyFont="1" applyFill="1" applyBorder="1" applyAlignment="1">
      <alignment horizontal="center" vertical="center"/>
    </xf>
    <xf numFmtId="178" fontId="18" fillId="6" borderId="2" xfId="1" applyNumberFormat="1" applyFont="1" applyFill="1" applyBorder="1" applyAlignment="1">
      <alignment horizontal="right" vertical="center"/>
    </xf>
    <xf numFmtId="176" fontId="15" fillId="4" borderId="6" xfId="1" applyNumberFormat="1" applyFont="1" applyFill="1" applyBorder="1" applyAlignment="1">
      <alignment horizontal="center" vertical="center"/>
    </xf>
    <xf numFmtId="0" fontId="15" fillId="3" borderId="2" xfId="1" applyNumberFormat="1" applyFont="1" applyFill="1" applyBorder="1" applyAlignment="1">
      <alignment horizontal="left" vertical="center" wrapText="1"/>
    </xf>
    <xf numFmtId="177" fontId="15" fillId="3" borderId="2" xfId="1" applyNumberFormat="1" applyFont="1" applyFill="1" applyBorder="1" applyAlignment="1">
      <alignment horizontal="center" vertical="center"/>
    </xf>
    <xf numFmtId="176" fontId="5" fillId="0" borderId="3" xfId="1" applyNumberFormat="1" applyFont="1" applyBorder="1" applyAlignment="1">
      <alignment horizontal="center" vertical="center" wrapText="1"/>
    </xf>
    <xf numFmtId="176" fontId="5" fillId="0" borderId="4" xfId="1" applyNumberFormat="1" applyFont="1" applyBorder="1" applyAlignment="1">
      <alignment horizontal="center" vertical="center" wrapText="1"/>
    </xf>
    <xf numFmtId="176" fontId="5" fillId="0" borderId="5" xfId="1" applyNumberFormat="1" applyFont="1" applyBorder="1" applyAlignment="1">
      <alignment horizontal="center" vertical="center" wrapText="1"/>
    </xf>
    <xf numFmtId="176" fontId="5" fillId="0" borderId="2" xfId="1" applyNumberFormat="1" applyFont="1" applyBorder="1" applyAlignment="1">
      <alignment vertical="center" wrapText="1"/>
    </xf>
    <xf numFmtId="176" fontId="20" fillId="0" borderId="2" xfId="1" applyNumberFormat="1" applyFont="1" applyBorder="1" applyAlignment="1">
      <alignment horizontal="center" vertical="center"/>
    </xf>
    <xf numFmtId="176" fontId="20" fillId="0" borderId="2" xfId="1" applyNumberFormat="1" applyFont="1" applyBorder="1" applyAlignment="1">
      <alignment horizontal="center" vertical="center" shrinkToFit="1"/>
    </xf>
    <xf numFmtId="0" fontId="21" fillId="0" borderId="0" xfId="1" applyFont="1">
      <alignment vertical="center"/>
    </xf>
    <xf numFmtId="176" fontId="21" fillId="0" borderId="3" xfId="1" applyNumberFormat="1" applyFont="1" applyBorder="1" applyAlignment="1">
      <alignment horizontal="left" vertical="center" wrapText="1"/>
    </xf>
    <xf numFmtId="176" fontId="21" fillId="0" borderId="4" xfId="1" applyNumberFormat="1" applyFont="1" applyBorder="1" applyAlignment="1">
      <alignment horizontal="left" vertical="center" wrapText="1"/>
    </xf>
    <xf numFmtId="176" fontId="21" fillId="0" borderId="5" xfId="1" applyNumberFormat="1" applyFont="1" applyBorder="1" applyAlignment="1">
      <alignment horizontal="left" vertical="center" wrapText="1"/>
    </xf>
    <xf numFmtId="176" fontId="21" fillId="0" borderId="0" xfId="1" applyNumberFormat="1" applyFont="1" applyAlignment="1">
      <alignment horizontal="left" vertical="center" wrapText="1"/>
    </xf>
    <xf numFmtId="176" fontId="5" fillId="0" borderId="0" xfId="1" applyNumberFormat="1" applyFont="1" applyAlignment="1">
      <alignment horizontal="left" vertical="center" wrapText="1"/>
    </xf>
    <xf numFmtId="0" fontId="5" fillId="0" borderId="0" xfId="1" applyFont="1" applyAlignment="1">
      <alignment horizontal="center" vertical="center" wrapText="1"/>
    </xf>
    <xf numFmtId="0" fontId="5" fillId="0" borderId="0" xfId="1" applyFont="1" applyFill="1">
      <alignment vertical="center"/>
    </xf>
    <xf numFmtId="177" fontId="5" fillId="0" borderId="0" xfId="1" applyNumberFormat="1" applyFont="1" applyFill="1">
      <alignment vertical="center"/>
    </xf>
    <xf numFmtId="0" fontId="21" fillId="0" borderId="0" xfId="1" applyFont="1" applyFill="1" applyAlignment="1">
      <alignment horizontal="center" vertical="center"/>
    </xf>
    <xf numFmtId="176" fontId="13" fillId="2" borderId="3" xfId="1" applyNumberFormat="1" applyFont="1" applyFill="1" applyBorder="1" applyAlignment="1">
      <alignment horizontal="center" vertical="center" wrapText="1"/>
    </xf>
    <xf numFmtId="176" fontId="13" fillId="2" borderId="4" xfId="1" applyNumberFormat="1" applyFont="1" applyFill="1" applyBorder="1" applyAlignment="1">
      <alignment horizontal="center" vertical="center" wrapText="1"/>
    </xf>
    <xf numFmtId="176" fontId="13" fillId="2" borderId="5" xfId="1" applyNumberFormat="1" applyFont="1" applyFill="1" applyBorder="1" applyAlignment="1">
      <alignment horizontal="center" vertical="center" wrapText="1"/>
    </xf>
    <xf numFmtId="0" fontId="11" fillId="2" borderId="2" xfId="1" applyFont="1" applyFill="1" applyBorder="1" applyAlignment="1">
      <alignment horizontal="center" vertical="center" wrapText="1"/>
    </xf>
  </cellXfs>
  <cellStyles count="31">
    <cellStyle name="???_x0008_? " xfId="2"/>
    <cellStyle name="_95啟志-純買11" xfId="3"/>
    <cellStyle name="_95啟志-純買11_大灣高中待估" xfId="4"/>
    <cellStyle name="_ET_STYLE_NoName_00_" xfId="5"/>
    <cellStyle name="_中信局總表-啟志1" xfId="6"/>
    <cellStyle name="_估價單(桃園縣建國國小)" xfId="7"/>
    <cellStyle name="_金書書單1" xfId="8"/>
    <cellStyle name="_高縣3點書單" xfId="9"/>
    <cellStyle name="_啟志訂單1" xfId="10"/>
    <cellStyle name="_啟志訂單1_95啟志-純買11" xfId="11"/>
    <cellStyle name="_啟志訂單1_95啟志-純買11_大灣高中待估" xfId="12"/>
    <cellStyle name="3232" xfId="13"/>
    <cellStyle name="Normal_Sheet1" xfId="14"/>
    <cellStyle name="一般" xfId="0" builtinId="0"/>
    <cellStyle name="一般 15 2" xfId="15"/>
    <cellStyle name="一般 2" xfId="16"/>
    <cellStyle name="一般 2 2" xfId="17"/>
    <cellStyle name="一般 3" xfId="18"/>
    <cellStyle name="一般 4" xfId="19"/>
    <cellStyle name="一般 5" xfId="20"/>
    <cellStyle name="一般 6" xfId="1"/>
    <cellStyle name="千分位 2" xfId="21"/>
    <cellStyle name="千分位 3" xfId="22"/>
    <cellStyle name="千分位[0] 2" xfId="23"/>
    <cellStyle name="千分位[0] 3" xfId="24"/>
    <cellStyle name="招標清單" xfId="25"/>
    <cellStyle name="常规_Sheet1" xfId="26"/>
    <cellStyle name="超連結 2" xfId="27"/>
    <cellStyle name="樣式 1" xfId="28"/>
    <cellStyle name="樣式 1 2" xfId="29"/>
    <cellStyle name="樣式 2"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Serial_China/My%20Documents/China%20Serials/Hc86-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38515;&#20381;&#21531;/LOCALS~1/Temp/Rar$DI00.907/Cp91shelf-2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mail.so-net.net.tw/My%20Documents/China%20Serials/89&#23416;&#24180;(2001)/Mh89-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8approval"/>
      <sheetName val="88停訂"/>
      <sheetName val="87approval"/>
      <sheetName val="86approval"/>
      <sheetName val="CJ86hc"/>
    </sheetNames>
    <sheetDataSet>
      <sheetData sheetId="0" refreshError="1"/>
      <sheetData sheetId="1" refreshError="1"/>
      <sheetData sheetId="2" refreshError="1"/>
      <sheetData sheetId="3" refreshError="1"/>
      <sheetData sheetId="4">
        <row r="1">
          <cell r="A1" t="str">
            <v>CLASS</v>
          </cell>
          <cell r="B1" t="str">
            <v>刊名</v>
          </cell>
          <cell r="C1" t="str">
            <v>ISSN</v>
          </cell>
          <cell r="D1" t="str">
            <v>刊期</v>
          </cell>
          <cell r="E1" t="str">
            <v>發行單位</v>
          </cell>
        </row>
        <row r="2">
          <cell r="A2" t="str">
            <v>82-729</v>
          </cell>
          <cell r="B2" t="str">
            <v>工程設計 CAD及自動化</v>
          </cell>
          <cell r="C2" t="str">
            <v>1005-9342</v>
          </cell>
          <cell r="D2" t="str">
            <v>雙月刊</v>
          </cell>
          <cell r="E2" t="str">
            <v>中國建築科學研究院PKPM CAD工程部</v>
          </cell>
        </row>
        <row r="3">
          <cell r="A3" t="str">
            <v>1-151</v>
          </cell>
          <cell r="B3" t="str">
            <v>中國文物報</v>
          </cell>
          <cell r="C3" t="str">
            <v>No  ISSN</v>
          </cell>
          <cell r="D3" t="str">
            <v>週刊</v>
          </cell>
          <cell r="E3" t="str">
            <v>國家文物局</v>
          </cell>
        </row>
        <row r="4">
          <cell r="A4" t="str">
            <v>82-232</v>
          </cell>
          <cell r="B4" t="str">
            <v>中國食品工業</v>
          </cell>
          <cell r="C4" t="str">
            <v>1006-6195</v>
          </cell>
          <cell r="D4" t="str">
            <v>月刊</v>
          </cell>
          <cell r="E4" t="str">
            <v>中國食品工業協會</v>
          </cell>
        </row>
        <row r="5">
          <cell r="A5" t="str">
            <v>28-87</v>
          </cell>
          <cell r="B5" t="str">
            <v>中國家禽</v>
          </cell>
          <cell r="C5" t="str">
            <v>1004-6364</v>
          </cell>
          <cell r="D5" t="str">
            <v>月刊</v>
          </cell>
          <cell r="E5" t="str">
            <v>中國家禽業協會</v>
          </cell>
        </row>
        <row r="6">
          <cell r="A6" t="str">
            <v>82-147</v>
          </cell>
          <cell r="B6" t="str">
            <v>中國畜牧雜誌</v>
          </cell>
          <cell r="C6" t="str">
            <v>0258-7033</v>
          </cell>
          <cell r="D6" t="str">
            <v>雙月刊</v>
          </cell>
          <cell r="E6" t="str">
            <v>中國人民共和國中國畜牧雜誌社</v>
          </cell>
        </row>
        <row r="7">
          <cell r="A7" t="str">
            <v>14-70</v>
          </cell>
          <cell r="B7" t="str">
            <v>中國畜禽傳染病</v>
          </cell>
          <cell r="C7" t="str">
            <v>1001-6961</v>
          </cell>
          <cell r="D7" t="str">
            <v>雙月刊</v>
          </cell>
          <cell r="E7" t="str">
            <v>中國農科院哈爾濱獸醫研究所</v>
          </cell>
        </row>
        <row r="8">
          <cell r="A8" t="str">
            <v>28-116</v>
          </cell>
          <cell r="B8" t="str">
            <v>中國農機化</v>
          </cell>
          <cell r="C8" t="str">
            <v>1006-7205</v>
          </cell>
          <cell r="D8" t="str">
            <v>雙月刊</v>
          </cell>
          <cell r="E8" t="str">
            <v>農業部農業機械化管理司等</v>
          </cell>
        </row>
        <row r="9">
          <cell r="A9" t="str">
            <v>CN62-1056</v>
          </cell>
          <cell r="B9" t="str">
            <v>中國養羊</v>
          </cell>
          <cell r="C9" t="str">
            <v>1002-6037</v>
          </cell>
          <cell r="D9" t="str">
            <v>季刊</v>
          </cell>
          <cell r="E9" t="str">
            <v>中國農科院蘭州畜牧研究所</v>
          </cell>
        </row>
        <row r="10">
          <cell r="A10" t="str">
            <v>2-137</v>
          </cell>
          <cell r="B10" t="str">
            <v>中國獸醫雜誌</v>
          </cell>
          <cell r="C10" t="str">
            <v>0529-6005</v>
          </cell>
          <cell r="D10" t="str">
            <v>月刊</v>
          </cell>
          <cell r="E10" t="str">
            <v>中國畜牧獸醫學會</v>
          </cell>
        </row>
        <row r="11">
          <cell r="A11" t="str">
            <v>54-55</v>
          </cell>
          <cell r="B11" t="str">
            <v>中獸醫醫藥雜誌</v>
          </cell>
          <cell r="C11" t="str">
            <v>1000-6354</v>
          </cell>
          <cell r="D11" t="str">
            <v>雙月刊</v>
          </cell>
          <cell r="E11" t="str">
            <v>中國農科院中獸醫研究所</v>
          </cell>
        </row>
        <row r="12">
          <cell r="A12" t="str">
            <v>14-225</v>
          </cell>
          <cell r="B12" t="str">
            <v>生物技術</v>
          </cell>
          <cell r="C12" t="str">
            <v>1004-311X</v>
          </cell>
          <cell r="D12" t="str">
            <v>雙月刊</v>
          </cell>
          <cell r="E12" t="str">
            <v>黑龍江省科學院應用微生物研究所</v>
          </cell>
        </row>
        <row r="13">
          <cell r="A13" t="str">
            <v>CN12-5035</v>
          </cell>
          <cell r="B13" t="str">
            <v>再生資源研究</v>
          </cell>
          <cell r="C13" t="str">
            <v>1005-7471</v>
          </cell>
          <cell r="D13" t="str">
            <v>雙月刊</v>
          </cell>
          <cell r="E13" t="str">
            <v>中華全國供銷合作總社再生資源管理</v>
          </cell>
        </row>
        <row r="14">
          <cell r="A14" t="str">
            <v>62-196</v>
          </cell>
          <cell r="B14" t="str">
            <v>合成化學</v>
          </cell>
          <cell r="C14" t="str">
            <v>1005-1511</v>
          </cell>
          <cell r="D14" t="str">
            <v>季刊</v>
          </cell>
          <cell r="E14" t="str">
            <v>四川省化學化工學會等</v>
          </cell>
        </row>
        <row r="15">
          <cell r="A15" t="str">
            <v>CN43-1258</v>
          </cell>
          <cell r="B15" t="str">
            <v>計算機工程與科學</v>
          </cell>
          <cell r="C15" t="str">
            <v>1007-130X</v>
          </cell>
          <cell r="D15" t="str">
            <v>季刊</v>
          </cell>
          <cell r="E15" t="str">
            <v>國防科技大學計算機研究所</v>
          </cell>
        </row>
        <row r="16">
          <cell r="A16" t="str">
            <v>4-292</v>
          </cell>
          <cell r="B16" t="str">
            <v>食用菌</v>
          </cell>
          <cell r="C16" t="str">
            <v>1000-8357</v>
          </cell>
          <cell r="D16" t="str">
            <v>雙月刊</v>
          </cell>
          <cell r="E16" t="str">
            <v>農業部農業司; 上海市農業科學院</v>
          </cell>
        </row>
        <row r="17">
          <cell r="A17" t="str">
            <v>14-178</v>
          </cell>
          <cell r="B17" t="str">
            <v>書法賞評</v>
          </cell>
          <cell r="C17" t="str">
            <v>1004-213X</v>
          </cell>
          <cell r="D17" t="str">
            <v>季刊</v>
          </cell>
          <cell r="E17" t="str">
            <v>黑龍江省書法家協會</v>
          </cell>
        </row>
        <row r="18">
          <cell r="A18" t="str">
            <v>28-42</v>
          </cell>
          <cell r="B18" t="str">
            <v>畜牧與獸醫</v>
          </cell>
          <cell r="C18" t="str">
            <v>0529-5130</v>
          </cell>
          <cell r="D18" t="str">
            <v>雙月刊</v>
          </cell>
          <cell r="E18" t="str">
            <v>南京農業大學</v>
          </cell>
        </row>
        <row r="19">
          <cell r="A19" t="str">
            <v>82-453</v>
          </cell>
          <cell r="B19" t="str">
            <v>畜牧獸醫學報</v>
          </cell>
          <cell r="C19" t="str">
            <v>0366-6964</v>
          </cell>
          <cell r="D19" t="str">
            <v>雙月刊</v>
          </cell>
          <cell r="E19" t="str">
            <v>中國畜牧獸醫學會</v>
          </cell>
        </row>
        <row r="20">
          <cell r="A20" t="str">
            <v>2-215</v>
          </cell>
          <cell r="B20" t="str">
            <v>國外畜牧科技</v>
          </cell>
          <cell r="C20" t="str">
            <v>1002-6746</v>
          </cell>
          <cell r="D20" t="str">
            <v>雙月刊</v>
          </cell>
          <cell r="E20" t="str">
            <v>中國農科院畜牧研究所</v>
          </cell>
        </row>
        <row r="21">
          <cell r="A21" t="str">
            <v>82-517</v>
          </cell>
          <cell r="B21" t="str">
            <v>國外畜牧學：飼料</v>
          </cell>
          <cell r="C21" t="str">
            <v>1002-8358</v>
          </cell>
          <cell r="D21" t="str">
            <v>雙月刊</v>
          </cell>
          <cell r="E21" t="str">
            <v>農業部畜牧獸醫司</v>
          </cell>
        </row>
        <row r="22">
          <cell r="A22" t="str">
            <v>4-361</v>
          </cell>
          <cell r="B22" t="str">
            <v>國外畜牧學：豬與禽</v>
          </cell>
          <cell r="C22" t="str">
            <v>1001-0769</v>
          </cell>
          <cell r="D22" t="str">
            <v>雙月刊</v>
          </cell>
          <cell r="E22" t="str">
            <v>上海市農科院畜牧獸醫研究所</v>
          </cell>
        </row>
        <row r="23">
          <cell r="A23" t="str">
            <v>2-224</v>
          </cell>
          <cell r="B23" t="str">
            <v>測繪學報</v>
          </cell>
          <cell r="C23" t="str">
            <v>1001-1595</v>
          </cell>
          <cell r="D23" t="str">
            <v>季刊</v>
          </cell>
          <cell r="E23" t="str">
            <v>中國測繪學會</v>
          </cell>
        </row>
        <row r="24">
          <cell r="A24" t="str">
            <v>52-127</v>
          </cell>
          <cell r="B24" t="str">
            <v>微機發展</v>
          </cell>
          <cell r="C24" t="str">
            <v>1005-3751</v>
          </cell>
          <cell r="D24" t="str">
            <v>雙月刊</v>
          </cell>
          <cell r="E24" t="str">
            <v>中國計算機學會微機專委會等</v>
          </cell>
        </row>
        <row r="25">
          <cell r="A25" t="str">
            <v>82-338</v>
          </cell>
          <cell r="B25" t="str">
            <v>當代畜牧</v>
          </cell>
          <cell r="C25" t="str">
            <v>1002-2996</v>
          </cell>
          <cell r="D25" t="str">
            <v>雙月刊</v>
          </cell>
          <cell r="E25" t="str">
            <v>北京市畜牧局</v>
          </cell>
        </row>
        <row r="26">
          <cell r="A26" t="str">
            <v>16-49</v>
          </cell>
          <cell r="B26" t="str">
            <v>當代畜禽養殖業</v>
          </cell>
          <cell r="C26" t="str">
            <v>1005-5959</v>
          </cell>
          <cell r="D26" t="str">
            <v>月刊</v>
          </cell>
          <cell r="E26" t="str">
            <v>內蒙古自治區畜牧廳</v>
          </cell>
        </row>
        <row r="27">
          <cell r="A27" t="str">
            <v>2-889</v>
          </cell>
          <cell r="B27" t="str">
            <v>電子技術應用</v>
          </cell>
          <cell r="C27" t="str">
            <v>0258-7998</v>
          </cell>
          <cell r="D27" t="str">
            <v>月刊</v>
          </cell>
          <cell r="E27" t="str">
            <v>電子工業部第六研究所</v>
          </cell>
        </row>
        <row r="28">
          <cell r="A28" t="str">
            <v>CN61-5026</v>
          </cell>
          <cell r="B28" t="str">
            <v>電子科技雜誌</v>
          </cell>
          <cell r="C28" t="str">
            <v>1007-7820</v>
          </cell>
          <cell r="D28" t="str">
            <v>季刊</v>
          </cell>
          <cell r="E28" t="str">
            <v>西安電子科技大學電子科技編輯部</v>
          </cell>
        </row>
        <row r="29">
          <cell r="A29" t="str">
            <v>82-364</v>
          </cell>
          <cell r="B29" t="str">
            <v>電工電能新技術</v>
          </cell>
          <cell r="C29" t="str">
            <v>1003-3076</v>
          </cell>
          <cell r="D29" t="str">
            <v>季刊</v>
          </cell>
          <cell r="E29" t="str">
            <v>中國科學院電工研究所</v>
          </cell>
        </row>
        <row r="30">
          <cell r="A30" t="str">
            <v>8-163</v>
          </cell>
          <cell r="B30" t="str">
            <v>飼料工業</v>
          </cell>
          <cell r="C30" t="str">
            <v>1001-991X</v>
          </cell>
          <cell r="D30" t="str">
            <v>月刊</v>
          </cell>
          <cell r="E30" t="str">
            <v>遼寧省農牧業機械研究所</v>
          </cell>
        </row>
        <row r="31">
          <cell r="A31" t="str">
            <v>2-216</v>
          </cell>
          <cell r="B31" t="str">
            <v>飼料研究</v>
          </cell>
          <cell r="C31" t="str">
            <v>1002-2813</v>
          </cell>
          <cell r="D31" t="str">
            <v>月刊</v>
          </cell>
          <cell r="E31" t="str">
            <v>飼料研究編輯部</v>
          </cell>
        </row>
        <row r="32">
          <cell r="A32" t="str">
            <v>38-17</v>
          </cell>
          <cell r="B32" t="str">
            <v>噴灌技術</v>
          </cell>
          <cell r="C32" t="str">
            <v>1007-4929</v>
          </cell>
          <cell r="D32" t="str">
            <v>季刊</v>
          </cell>
          <cell r="E32" t="str">
            <v>水利部農村水利司等</v>
          </cell>
        </row>
        <row r="33">
          <cell r="A33" t="str">
            <v>66-32</v>
          </cell>
          <cell r="B33" t="str">
            <v>機械與電子</v>
          </cell>
          <cell r="C33" t="str">
            <v>1001-2257</v>
          </cell>
          <cell r="D33" t="str">
            <v>雙月刊</v>
          </cell>
          <cell r="E33" t="str">
            <v>機械工業部科技與質量監督司等</v>
          </cell>
        </row>
        <row r="34">
          <cell r="A34" t="str">
            <v>78-9</v>
          </cell>
          <cell r="B34" t="str">
            <v>激光雜誌</v>
          </cell>
          <cell r="C34" t="str">
            <v>0253-2743</v>
          </cell>
          <cell r="D34" t="str">
            <v>雙月刊</v>
          </cell>
          <cell r="E34" t="str">
            <v>重慶市光學機械研究所</v>
          </cell>
        </row>
        <row r="35">
          <cell r="A35" t="str">
            <v>CN61-1171</v>
          </cell>
          <cell r="B35" t="str">
            <v>應用光學</v>
          </cell>
          <cell r="C35" t="str">
            <v>1002-2082</v>
          </cell>
          <cell r="D35" t="str">
            <v>雙月刊</v>
          </cell>
          <cell r="E35" t="str">
            <v>西安應用光學研究所</v>
          </cell>
        </row>
        <row r="36">
          <cell r="A36" t="str">
            <v>4-376</v>
          </cell>
          <cell r="B36" t="str">
            <v>應用激光</v>
          </cell>
          <cell r="C36" t="str">
            <v>1000-372X</v>
          </cell>
          <cell r="D36" t="str">
            <v>雙月刊</v>
          </cell>
          <cell r="E36" t="str">
            <v>中國光學學會; 激光加工專業委員會</v>
          </cell>
        </row>
        <row r="37">
          <cell r="A37" t="str">
            <v>66-23</v>
          </cell>
          <cell r="B37" t="str">
            <v>釀酒科技</v>
          </cell>
          <cell r="C37" t="str">
            <v>1001-9286</v>
          </cell>
          <cell r="D37" t="str">
            <v>雙月刊</v>
          </cell>
          <cell r="E37" t="str">
            <v>中國釀酒信息中心等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F-排架片"/>
      <sheetName val="2F-按刊名"/>
      <sheetName val="2F-按架號"/>
      <sheetName val="1-12架排架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百佳-2001缺刊"/>
      <sheetName val="147種-空白標單"/>
      <sheetName val="147種-請購=Hc89報價"/>
      <sheetName val="Mh88-by title"/>
      <sheetName val="Mh88approval"/>
      <sheetName val="88增訂-停訂"/>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4"/>
  <sheetViews>
    <sheetView tabSelected="1" topLeftCell="A4" zoomScaleNormal="100" workbookViewId="0">
      <selection activeCell="H37" sqref="H37"/>
    </sheetView>
  </sheetViews>
  <sheetFormatPr defaultRowHeight="16.5"/>
  <cols>
    <col min="1" max="1" width="5.25" style="59" customWidth="1"/>
    <col min="2" max="2" width="21.5" style="2" customWidth="1"/>
    <col min="3" max="3" width="7.5" style="60" customWidth="1"/>
    <col min="4" max="4" width="5.875" style="61" hidden="1" customWidth="1"/>
    <col min="5" max="5" width="6.125" style="61" hidden="1" customWidth="1"/>
    <col min="6" max="6" width="5.625" style="62" customWidth="1"/>
    <col min="7" max="7" width="8.125" style="60" customWidth="1"/>
    <col min="8" max="8" width="9.625" style="60" customWidth="1"/>
    <col min="9" max="9" width="11.125" style="60" customWidth="1"/>
    <col min="10" max="10" width="11.25" style="2" customWidth="1"/>
    <col min="11" max="11" width="9.5" style="2" hidden="1" customWidth="1"/>
    <col min="12" max="12" width="9.5" style="2" customWidth="1"/>
    <col min="13" max="13" width="10.5" style="2" customWidth="1"/>
    <col min="14" max="14" width="10.625" style="2" customWidth="1"/>
    <col min="15" max="16384" width="9" style="2"/>
  </cols>
  <sheetData>
    <row r="1" spans="1:14" ht="19.149999999999999" customHeight="1">
      <c r="A1" s="1" t="s">
        <v>0</v>
      </c>
      <c r="B1" s="1"/>
      <c r="C1" s="1"/>
      <c r="D1" s="1"/>
      <c r="E1" s="1"/>
      <c r="F1" s="1"/>
      <c r="G1" s="1"/>
      <c r="H1" s="1"/>
      <c r="I1" s="1"/>
      <c r="J1" s="1"/>
      <c r="K1" s="1"/>
      <c r="L1" s="1"/>
      <c r="M1" s="1"/>
      <c r="N1" s="1"/>
    </row>
    <row r="2" spans="1:14" ht="24" customHeight="1">
      <c r="A2" s="3" t="s">
        <v>1</v>
      </c>
      <c r="B2" s="4" t="s">
        <v>2</v>
      </c>
      <c r="C2" s="5"/>
      <c r="D2" s="5"/>
      <c r="E2" s="5"/>
      <c r="F2" s="5"/>
      <c r="G2" s="5"/>
      <c r="H2" s="5"/>
      <c r="I2" s="5"/>
      <c r="J2" s="5"/>
      <c r="K2" s="5"/>
      <c r="L2" s="5"/>
      <c r="M2" s="5"/>
      <c r="N2" s="5"/>
    </row>
    <row r="3" spans="1:14" ht="29.1" customHeight="1">
      <c r="A3" s="6" t="s">
        <v>3</v>
      </c>
      <c r="B3" s="7" t="s">
        <v>4</v>
      </c>
      <c r="C3" s="8" t="s">
        <v>5</v>
      </c>
      <c r="D3" s="9" t="s">
        <v>6</v>
      </c>
      <c r="E3" s="9" t="s">
        <v>7</v>
      </c>
      <c r="F3" s="10" t="s">
        <v>8</v>
      </c>
      <c r="G3" s="10" t="s">
        <v>9</v>
      </c>
      <c r="H3" s="11" t="s">
        <v>10</v>
      </c>
      <c r="I3" s="10" t="s">
        <v>11</v>
      </c>
      <c r="J3" s="10" t="s">
        <v>12</v>
      </c>
      <c r="K3" s="63" t="s">
        <v>46</v>
      </c>
      <c r="L3" s="64"/>
      <c r="M3" s="64"/>
      <c r="N3" s="65"/>
    </row>
    <row r="4" spans="1:14" ht="31.9" customHeight="1">
      <c r="A4" s="12"/>
      <c r="B4" s="7"/>
      <c r="C4" s="8"/>
      <c r="D4" s="9"/>
      <c r="E4" s="9"/>
      <c r="F4" s="10"/>
      <c r="G4" s="10"/>
      <c r="H4" s="11"/>
      <c r="I4" s="10"/>
      <c r="J4" s="10"/>
      <c r="K4" s="13" t="s">
        <v>13</v>
      </c>
      <c r="L4" s="13" t="s">
        <v>45</v>
      </c>
      <c r="M4" s="66" t="s">
        <v>14</v>
      </c>
      <c r="N4" s="13" t="s">
        <v>15</v>
      </c>
    </row>
    <row r="5" spans="1:14" ht="18" customHeight="1">
      <c r="A5" s="14" t="s">
        <v>16</v>
      </c>
      <c r="B5" s="15" t="s">
        <v>17</v>
      </c>
      <c r="C5" s="16">
        <v>200000</v>
      </c>
      <c r="D5" s="17">
        <v>1</v>
      </c>
      <c r="E5" s="17">
        <f>SUM(D5:D8)</f>
        <v>4</v>
      </c>
      <c r="F5" s="18">
        <f>SUM(F6:F8)</f>
        <v>25</v>
      </c>
      <c r="G5" s="18">
        <f>F5*5150</f>
        <v>128750</v>
      </c>
      <c r="H5" s="18">
        <f>C5+G5</f>
        <v>328750</v>
      </c>
      <c r="I5" s="19">
        <v>97700</v>
      </c>
      <c r="J5" s="20">
        <f>SUM(H5+I5)</f>
        <v>426450</v>
      </c>
      <c r="K5" s="21"/>
      <c r="L5" s="21">
        <f>SUM(M5:N5)</f>
        <v>0</v>
      </c>
      <c r="M5" s="22">
        <v>0</v>
      </c>
      <c r="N5" s="22">
        <v>0</v>
      </c>
    </row>
    <row r="6" spans="1:14" ht="18" customHeight="1">
      <c r="A6" s="14"/>
      <c r="B6" s="23" t="s">
        <v>18</v>
      </c>
      <c r="C6" s="16"/>
      <c r="D6" s="24">
        <v>1</v>
      </c>
      <c r="E6" s="24"/>
      <c r="F6" s="25">
        <v>0</v>
      </c>
      <c r="G6" s="26"/>
      <c r="H6" s="25"/>
      <c r="I6" s="19"/>
      <c r="J6" s="20"/>
      <c r="K6" s="21"/>
      <c r="L6" s="21">
        <f t="shared" ref="L6:L8" si="0">SUM(M6:N6)</f>
        <v>15000</v>
      </c>
      <c r="M6" s="22">
        <v>12000</v>
      </c>
      <c r="N6" s="22">
        <v>3000</v>
      </c>
    </row>
    <row r="7" spans="1:14" ht="18" customHeight="1">
      <c r="A7" s="14"/>
      <c r="B7" s="23" t="s">
        <v>19</v>
      </c>
      <c r="C7" s="27"/>
      <c r="D7" s="28">
        <v>1</v>
      </c>
      <c r="E7" s="28"/>
      <c r="F7" s="29">
        <v>17</v>
      </c>
      <c r="G7" s="30"/>
      <c r="H7" s="29"/>
      <c r="I7" s="19"/>
      <c r="J7" s="20"/>
      <c r="K7" s="21"/>
      <c r="L7" s="21">
        <f t="shared" si="0"/>
        <v>279786</v>
      </c>
      <c r="M7" s="22">
        <v>223836</v>
      </c>
      <c r="N7" s="22">
        <v>55950</v>
      </c>
    </row>
    <row r="8" spans="1:14" ht="18" customHeight="1">
      <c r="A8" s="14"/>
      <c r="B8" s="23" t="s">
        <v>20</v>
      </c>
      <c r="C8" s="27"/>
      <c r="D8" s="28">
        <v>1</v>
      </c>
      <c r="E8" s="28"/>
      <c r="F8" s="29">
        <v>8</v>
      </c>
      <c r="G8" s="30"/>
      <c r="H8" s="29"/>
      <c r="I8" s="19"/>
      <c r="J8" s="20"/>
      <c r="K8" s="21"/>
      <c r="L8" s="21">
        <f>SUM(M8:N8)</f>
        <v>131664</v>
      </c>
      <c r="M8" s="22">
        <v>131664</v>
      </c>
      <c r="N8" s="22">
        <v>0</v>
      </c>
    </row>
    <row r="9" spans="1:14" s="34" customFormat="1" ht="18" customHeight="1">
      <c r="A9" s="14" t="s">
        <v>21</v>
      </c>
      <c r="B9" s="31" t="s">
        <v>21</v>
      </c>
      <c r="C9" s="27">
        <v>200000</v>
      </c>
      <c r="D9" s="32">
        <v>1</v>
      </c>
      <c r="E9" s="32">
        <f>SUM(D9:D13)</f>
        <v>5.5</v>
      </c>
      <c r="F9" s="33">
        <f>SUM(F10:F13)</f>
        <v>37</v>
      </c>
      <c r="G9" s="33">
        <f>F9*5150</f>
        <v>190550</v>
      </c>
      <c r="H9" s="33">
        <f>C9+G9</f>
        <v>390550</v>
      </c>
      <c r="I9" s="19">
        <v>25250</v>
      </c>
      <c r="J9" s="20">
        <f>SUM(H9+I9)</f>
        <v>415800</v>
      </c>
      <c r="K9" s="21"/>
      <c r="L9" s="21">
        <f t="shared" ref="L9:L29" si="1">SUM(M9:N9)</f>
        <v>40000</v>
      </c>
      <c r="M9" s="22">
        <v>40000</v>
      </c>
      <c r="N9" s="22">
        <v>0</v>
      </c>
    </row>
    <row r="10" spans="1:14" s="34" customFormat="1" ht="18" customHeight="1">
      <c r="A10" s="14"/>
      <c r="B10" s="23" t="s">
        <v>22</v>
      </c>
      <c r="C10" s="27"/>
      <c r="D10" s="28">
        <v>1.5</v>
      </c>
      <c r="E10" s="28"/>
      <c r="F10" s="29">
        <v>15</v>
      </c>
      <c r="G10" s="30"/>
      <c r="H10" s="29"/>
      <c r="I10" s="19"/>
      <c r="J10" s="20"/>
      <c r="K10" s="21"/>
      <c r="L10" s="21">
        <f t="shared" si="1"/>
        <v>123180</v>
      </c>
      <c r="M10" s="22">
        <v>123180</v>
      </c>
      <c r="N10" s="22">
        <v>0</v>
      </c>
    </row>
    <row r="11" spans="1:14" s="34" customFormat="1" ht="18" customHeight="1">
      <c r="A11" s="14"/>
      <c r="B11" s="23" t="s">
        <v>23</v>
      </c>
      <c r="C11" s="27"/>
      <c r="D11" s="28">
        <v>1</v>
      </c>
      <c r="E11" s="28"/>
      <c r="F11" s="29">
        <v>14</v>
      </c>
      <c r="G11" s="30"/>
      <c r="H11" s="29"/>
      <c r="I11" s="19"/>
      <c r="J11" s="20"/>
      <c r="K11" s="21"/>
      <c r="L11" s="21">
        <f t="shared" si="1"/>
        <v>118940</v>
      </c>
      <c r="M11" s="22">
        <v>95152</v>
      </c>
      <c r="N11" s="22">
        <v>23788</v>
      </c>
    </row>
    <row r="12" spans="1:14" s="34" customFormat="1" ht="14.25">
      <c r="A12" s="14"/>
      <c r="B12" s="35" t="s">
        <v>24</v>
      </c>
      <c r="C12" s="27"/>
      <c r="D12" s="28">
        <v>1</v>
      </c>
      <c r="E12" s="28"/>
      <c r="F12" s="29">
        <v>7</v>
      </c>
      <c r="G12" s="30"/>
      <c r="H12" s="29"/>
      <c r="I12" s="19"/>
      <c r="J12" s="20"/>
      <c r="K12" s="21"/>
      <c r="L12" s="21">
        <f t="shared" si="1"/>
        <v>89470</v>
      </c>
      <c r="M12" s="22">
        <v>71576</v>
      </c>
      <c r="N12" s="22">
        <v>17894</v>
      </c>
    </row>
    <row r="13" spans="1:14" s="34" customFormat="1" ht="27" customHeight="1">
      <c r="A13" s="14"/>
      <c r="B13" s="35" t="s">
        <v>25</v>
      </c>
      <c r="C13" s="27"/>
      <c r="D13" s="28">
        <v>1</v>
      </c>
      <c r="E13" s="28"/>
      <c r="F13" s="29">
        <v>1</v>
      </c>
      <c r="G13" s="30"/>
      <c r="H13" s="29"/>
      <c r="I13" s="19"/>
      <c r="J13" s="20"/>
      <c r="K13" s="21"/>
      <c r="L13" s="21">
        <f t="shared" si="1"/>
        <v>44210</v>
      </c>
      <c r="M13" s="22">
        <v>44210</v>
      </c>
      <c r="N13" s="22">
        <v>0</v>
      </c>
    </row>
    <row r="14" spans="1:14" s="37" customFormat="1" ht="18" customHeight="1">
      <c r="A14" s="14" t="s">
        <v>26</v>
      </c>
      <c r="B14" s="31" t="s">
        <v>26</v>
      </c>
      <c r="C14" s="27">
        <v>200000</v>
      </c>
      <c r="D14" s="32">
        <v>1</v>
      </c>
      <c r="E14" s="32">
        <f>D14+D15+D16+D17+D18+D19</f>
        <v>8</v>
      </c>
      <c r="F14" s="33">
        <f>F15+F16+F17+F18+F19</f>
        <v>61</v>
      </c>
      <c r="G14" s="33">
        <f>F14*5150</f>
        <v>314150</v>
      </c>
      <c r="H14" s="33">
        <f>C14+G14</f>
        <v>514150</v>
      </c>
      <c r="I14" s="19">
        <v>114900</v>
      </c>
      <c r="J14" s="20">
        <f>SUM(H14+I14)</f>
        <v>629050</v>
      </c>
      <c r="K14" s="21"/>
      <c r="L14" s="21">
        <f t="shared" si="1"/>
        <v>0</v>
      </c>
      <c r="M14" s="36">
        <v>0</v>
      </c>
      <c r="N14" s="36"/>
    </row>
    <row r="15" spans="1:14" s="37" customFormat="1" ht="18" customHeight="1">
      <c r="A15" s="38"/>
      <c r="B15" s="39" t="s">
        <v>27</v>
      </c>
      <c r="C15" s="27"/>
      <c r="D15" s="40">
        <v>1.5</v>
      </c>
      <c r="E15" s="40"/>
      <c r="F15" s="29">
        <v>14</v>
      </c>
      <c r="G15" s="30"/>
      <c r="H15" s="29"/>
      <c r="I15" s="19"/>
      <c r="J15" s="20"/>
      <c r="K15" s="21"/>
      <c r="L15" s="21">
        <f t="shared" si="1"/>
        <v>163214</v>
      </c>
      <c r="M15" s="36">
        <v>133214</v>
      </c>
      <c r="N15" s="36">
        <v>30000</v>
      </c>
    </row>
    <row r="16" spans="1:14" s="37" customFormat="1" ht="18" customHeight="1">
      <c r="A16" s="38"/>
      <c r="B16" s="39" t="s">
        <v>28</v>
      </c>
      <c r="C16" s="27"/>
      <c r="D16" s="40">
        <v>1.5</v>
      </c>
      <c r="E16" s="40"/>
      <c r="F16" s="29">
        <v>17</v>
      </c>
      <c r="G16" s="30"/>
      <c r="H16" s="29"/>
      <c r="I16" s="19"/>
      <c r="J16" s="20"/>
      <c r="K16" s="21"/>
      <c r="L16" s="21">
        <f t="shared" si="1"/>
        <v>155673</v>
      </c>
      <c r="M16" s="36">
        <v>135673</v>
      </c>
      <c r="N16" s="36">
        <v>20000</v>
      </c>
    </row>
    <row r="17" spans="1:14" s="37" customFormat="1" ht="18" customHeight="1">
      <c r="A17" s="38"/>
      <c r="B17" s="39" t="s">
        <v>29</v>
      </c>
      <c r="C17" s="27"/>
      <c r="D17" s="40">
        <v>1.5</v>
      </c>
      <c r="E17" s="40"/>
      <c r="F17" s="29">
        <v>14</v>
      </c>
      <c r="G17" s="30"/>
      <c r="H17" s="29"/>
      <c r="I17" s="19"/>
      <c r="J17" s="20"/>
      <c r="K17" s="21"/>
      <c r="L17" s="21">
        <f t="shared" si="1"/>
        <v>152775</v>
      </c>
      <c r="M17" s="36">
        <v>142775</v>
      </c>
      <c r="N17" s="36">
        <v>10000</v>
      </c>
    </row>
    <row r="18" spans="1:14" s="37" customFormat="1" ht="27" customHeight="1">
      <c r="A18" s="38"/>
      <c r="B18" s="35" t="s">
        <v>30</v>
      </c>
      <c r="C18" s="27"/>
      <c r="D18" s="40">
        <v>1.5</v>
      </c>
      <c r="E18" s="40"/>
      <c r="F18" s="29">
        <v>11</v>
      </c>
      <c r="G18" s="30"/>
      <c r="H18" s="29"/>
      <c r="I18" s="19"/>
      <c r="J18" s="20"/>
      <c r="K18" s="21"/>
      <c r="L18" s="21">
        <f t="shared" si="1"/>
        <v>98048</v>
      </c>
      <c r="M18" s="36">
        <v>88048</v>
      </c>
      <c r="N18" s="36">
        <v>10000</v>
      </c>
    </row>
    <row r="19" spans="1:14" s="37" customFormat="1" ht="18" customHeight="1">
      <c r="A19" s="38"/>
      <c r="B19" s="39" t="s">
        <v>31</v>
      </c>
      <c r="C19" s="27"/>
      <c r="D19" s="40">
        <v>1</v>
      </c>
      <c r="E19" s="40"/>
      <c r="F19" s="29">
        <v>5</v>
      </c>
      <c r="G19" s="30"/>
      <c r="H19" s="29"/>
      <c r="I19" s="19"/>
      <c r="J19" s="20"/>
      <c r="K19" s="21"/>
      <c r="L19" s="21">
        <f t="shared" si="1"/>
        <v>59340</v>
      </c>
      <c r="M19" s="36">
        <v>59340</v>
      </c>
      <c r="N19" s="36">
        <v>0</v>
      </c>
    </row>
    <row r="20" spans="1:14" s="37" customFormat="1" ht="18" customHeight="1">
      <c r="A20" s="14" t="s">
        <v>32</v>
      </c>
      <c r="B20" s="31" t="s">
        <v>32</v>
      </c>
      <c r="C20" s="27">
        <v>200000</v>
      </c>
      <c r="D20" s="32">
        <v>1</v>
      </c>
      <c r="E20" s="32">
        <f>SUM(D20:D25)</f>
        <v>8.5</v>
      </c>
      <c r="F20" s="33">
        <f>SUM(F21:F25)</f>
        <v>67</v>
      </c>
      <c r="G20" s="33">
        <f>F20*5150</f>
        <v>345050</v>
      </c>
      <c r="H20" s="33">
        <f>C20+G20</f>
        <v>545050</v>
      </c>
      <c r="I20" s="41">
        <v>-89803</v>
      </c>
      <c r="J20" s="20">
        <f>SUM(H20+I20)</f>
        <v>455247</v>
      </c>
      <c r="K20" s="21"/>
      <c r="L20" s="21">
        <f t="shared" si="1"/>
        <v>0</v>
      </c>
      <c r="M20" s="22">
        <v>0</v>
      </c>
      <c r="N20" s="22">
        <v>0</v>
      </c>
    </row>
    <row r="21" spans="1:14" s="37" customFormat="1" ht="18" customHeight="1">
      <c r="A21" s="14"/>
      <c r="B21" s="39" t="s">
        <v>33</v>
      </c>
      <c r="C21" s="27"/>
      <c r="D21" s="40">
        <v>1.5</v>
      </c>
      <c r="E21" s="40"/>
      <c r="F21" s="29">
        <v>11</v>
      </c>
      <c r="G21" s="30"/>
      <c r="H21" s="29"/>
      <c r="I21" s="42"/>
      <c r="J21" s="20"/>
      <c r="K21" s="21"/>
      <c r="L21" s="21">
        <f t="shared" si="1"/>
        <v>130000</v>
      </c>
      <c r="M21" s="43">
        <v>130000</v>
      </c>
      <c r="N21" s="43">
        <v>0</v>
      </c>
    </row>
    <row r="22" spans="1:14" s="37" customFormat="1" ht="18" customHeight="1">
      <c r="A22" s="14"/>
      <c r="B22" s="39" t="s">
        <v>34</v>
      </c>
      <c r="C22" s="27"/>
      <c r="D22" s="40">
        <v>1.5</v>
      </c>
      <c r="E22" s="40"/>
      <c r="F22" s="29">
        <v>19</v>
      </c>
      <c r="G22" s="30"/>
      <c r="H22" s="29"/>
      <c r="I22" s="42"/>
      <c r="J22" s="20"/>
      <c r="K22" s="21"/>
      <c r="L22" s="21">
        <f t="shared" si="1"/>
        <v>22600</v>
      </c>
      <c r="M22" s="43">
        <v>22600</v>
      </c>
      <c r="N22" s="43">
        <v>0</v>
      </c>
    </row>
    <row r="23" spans="1:14" s="37" customFormat="1" ht="18" customHeight="1">
      <c r="A23" s="14"/>
      <c r="B23" s="39" t="s">
        <v>35</v>
      </c>
      <c r="C23" s="27"/>
      <c r="D23" s="40">
        <v>1.5</v>
      </c>
      <c r="E23" s="40"/>
      <c r="F23" s="29">
        <v>11</v>
      </c>
      <c r="G23" s="30"/>
      <c r="H23" s="29"/>
      <c r="I23" s="42"/>
      <c r="J23" s="20"/>
      <c r="K23" s="21"/>
      <c r="L23" s="21">
        <f t="shared" si="1"/>
        <v>130000</v>
      </c>
      <c r="M23" s="43">
        <v>130000</v>
      </c>
      <c r="N23" s="43">
        <v>0</v>
      </c>
    </row>
    <row r="24" spans="1:14" s="37" customFormat="1" ht="26.65" customHeight="1">
      <c r="A24" s="14"/>
      <c r="B24" s="35" t="s">
        <v>36</v>
      </c>
      <c r="C24" s="27"/>
      <c r="D24" s="40">
        <v>1.5</v>
      </c>
      <c r="E24" s="40"/>
      <c r="F24" s="29">
        <v>15</v>
      </c>
      <c r="G24" s="30"/>
      <c r="H24" s="29"/>
      <c r="I24" s="42"/>
      <c r="J24" s="20"/>
      <c r="K24" s="21"/>
      <c r="L24" s="21">
        <f t="shared" si="1"/>
        <v>150000</v>
      </c>
      <c r="M24" s="43">
        <v>150000</v>
      </c>
      <c r="N24" s="43">
        <v>0</v>
      </c>
    </row>
    <row r="25" spans="1:14" s="37" customFormat="1" ht="18" customHeight="1">
      <c r="A25" s="14"/>
      <c r="B25" s="39" t="s">
        <v>37</v>
      </c>
      <c r="C25" s="27"/>
      <c r="D25" s="40">
        <v>1.5</v>
      </c>
      <c r="E25" s="40"/>
      <c r="F25" s="29">
        <v>11</v>
      </c>
      <c r="G25" s="30"/>
      <c r="H25" s="29"/>
      <c r="I25" s="44"/>
      <c r="J25" s="20"/>
      <c r="K25" s="21"/>
      <c r="L25" s="21">
        <f t="shared" si="1"/>
        <v>22647</v>
      </c>
      <c r="M25" s="43">
        <v>22647</v>
      </c>
      <c r="N25" s="43">
        <v>0</v>
      </c>
    </row>
    <row r="26" spans="1:14" s="37" customFormat="1" ht="18" customHeight="1">
      <c r="A26" s="14" t="s">
        <v>38</v>
      </c>
      <c r="B26" s="31" t="s">
        <v>39</v>
      </c>
      <c r="C26" s="27">
        <v>200000</v>
      </c>
      <c r="D26" s="32">
        <v>1</v>
      </c>
      <c r="E26" s="32" t="e">
        <f>D26+#REF!+D27+D28+D29</f>
        <v>#REF!</v>
      </c>
      <c r="F26" s="33">
        <f>SUM(F27:F29)</f>
        <v>41</v>
      </c>
      <c r="G26" s="33">
        <f>F26*5150</f>
        <v>211150</v>
      </c>
      <c r="H26" s="33">
        <f>C26+G26</f>
        <v>411150</v>
      </c>
      <c r="I26" s="19">
        <v>402250</v>
      </c>
      <c r="J26" s="20">
        <f>SUM(H26+I26)</f>
        <v>813400</v>
      </c>
      <c r="K26" s="21"/>
      <c r="L26" s="21">
        <f t="shared" si="1"/>
        <v>0</v>
      </c>
      <c r="M26" s="22">
        <v>0</v>
      </c>
      <c r="N26" s="22">
        <v>0</v>
      </c>
    </row>
    <row r="27" spans="1:14" s="37" customFormat="1" ht="18" customHeight="1">
      <c r="A27" s="14"/>
      <c r="B27" s="39" t="s">
        <v>40</v>
      </c>
      <c r="C27" s="27"/>
      <c r="D27" s="40">
        <v>1.5</v>
      </c>
      <c r="E27" s="40"/>
      <c r="F27" s="29">
        <v>15</v>
      </c>
      <c r="G27" s="30"/>
      <c r="H27" s="29"/>
      <c r="I27" s="19"/>
      <c r="J27" s="20"/>
      <c r="K27" s="21"/>
      <c r="L27" s="21">
        <f t="shared" si="1"/>
        <v>305000</v>
      </c>
      <c r="M27" s="36">
        <v>274500</v>
      </c>
      <c r="N27" s="36">
        <v>30500</v>
      </c>
    </row>
    <row r="28" spans="1:14" s="37" customFormat="1" ht="27.6" customHeight="1">
      <c r="A28" s="14"/>
      <c r="B28" s="35" t="s">
        <v>41</v>
      </c>
      <c r="C28" s="27"/>
      <c r="D28" s="40">
        <v>1.5</v>
      </c>
      <c r="E28" s="40"/>
      <c r="F28" s="29">
        <v>15</v>
      </c>
      <c r="G28" s="29"/>
      <c r="H28" s="29"/>
      <c r="I28" s="19"/>
      <c r="J28" s="20"/>
      <c r="K28" s="21"/>
      <c r="L28" s="21">
        <f t="shared" si="1"/>
        <v>305000</v>
      </c>
      <c r="M28" s="36">
        <v>244000</v>
      </c>
      <c r="N28" s="36">
        <v>61000</v>
      </c>
    </row>
    <row r="29" spans="1:14" s="37" customFormat="1" ht="26.65" customHeight="1">
      <c r="A29" s="14"/>
      <c r="B29" s="35" t="s">
        <v>42</v>
      </c>
      <c r="C29" s="27"/>
      <c r="D29" s="40">
        <v>1</v>
      </c>
      <c r="E29" s="40"/>
      <c r="F29" s="29">
        <v>11</v>
      </c>
      <c r="G29" s="29"/>
      <c r="H29" s="29"/>
      <c r="I29" s="19"/>
      <c r="J29" s="20"/>
      <c r="K29" s="21"/>
      <c r="L29" s="21">
        <f t="shared" si="1"/>
        <v>203400</v>
      </c>
      <c r="M29" s="22">
        <v>203400</v>
      </c>
      <c r="N29" s="22">
        <v>0</v>
      </c>
    </row>
    <row r="30" spans="1:14" s="37" customFormat="1" ht="19.149999999999999" customHeight="1">
      <c r="A30" s="45" t="s">
        <v>43</v>
      </c>
      <c r="B30" s="45"/>
      <c r="C30" s="16"/>
      <c r="D30" s="46"/>
      <c r="E30" s="46"/>
      <c r="F30" s="18"/>
      <c r="G30" s="18"/>
      <c r="H30" s="18">
        <v>10350</v>
      </c>
      <c r="I30" s="18">
        <v>58893</v>
      </c>
      <c r="J30" s="18">
        <f>SUM(H30:I30)</f>
        <v>69243</v>
      </c>
      <c r="K30" s="21"/>
      <c r="L30" s="21">
        <v>69243</v>
      </c>
      <c r="M30" s="22">
        <v>69243</v>
      </c>
      <c r="N30" s="22">
        <v>0</v>
      </c>
    </row>
    <row r="31" spans="1:14" s="53" customFormat="1" ht="20.100000000000001" customHeight="1">
      <c r="A31" s="47" t="s">
        <v>44</v>
      </c>
      <c r="B31" s="48"/>
      <c r="C31" s="49"/>
      <c r="D31" s="50"/>
      <c r="E31" s="50"/>
      <c r="F31" s="51">
        <f>SUM(F5,F9,F14,F20,F26)</f>
        <v>231</v>
      </c>
      <c r="G31" s="51"/>
      <c r="H31" s="52">
        <f>SUM(H5:H30)</f>
        <v>2200000</v>
      </c>
      <c r="I31" s="51">
        <f>SUM(I5:I30)</f>
        <v>609190</v>
      </c>
      <c r="J31" s="51">
        <f>SUM(J5:J30)</f>
        <v>2809190</v>
      </c>
      <c r="K31" s="51"/>
      <c r="L31" s="51">
        <f>SUM(L5:L30)</f>
        <v>2809190</v>
      </c>
      <c r="M31" s="51">
        <f>SUM(M5:M30)</f>
        <v>2547058</v>
      </c>
      <c r="N31" s="51">
        <f>SUM(N5:N30)</f>
        <v>262132</v>
      </c>
    </row>
    <row r="32" spans="1:14" ht="150.75" customHeight="1">
      <c r="A32" s="54" t="s">
        <v>47</v>
      </c>
      <c r="B32" s="55"/>
      <c r="C32" s="55"/>
      <c r="D32" s="55"/>
      <c r="E32" s="55"/>
      <c r="F32" s="55"/>
      <c r="G32" s="55"/>
      <c r="H32" s="55"/>
      <c r="I32" s="55"/>
      <c r="J32" s="55"/>
      <c r="K32" s="55"/>
      <c r="L32" s="55"/>
      <c r="M32" s="55"/>
      <c r="N32" s="56"/>
    </row>
    <row r="33" spans="1:9" ht="16.5" customHeight="1">
      <c r="A33" s="57"/>
      <c r="B33" s="57"/>
      <c r="C33" s="58"/>
      <c r="D33" s="57"/>
      <c r="E33" s="57"/>
      <c r="F33" s="57"/>
      <c r="G33" s="57"/>
      <c r="H33" s="57"/>
      <c r="I33" s="57"/>
    </row>
    <row r="34" spans="1:9" ht="16.5" customHeight="1">
      <c r="A34" s="57"/>
      <c r="B34" s="57"/>
      <c r="C34" s="58"/>
      <c r="D34" s="57"/>
      <c r="E34" s="57"/>
      <c r="F34" s="57"/>
      <c r="G34" s="57"/>
      <c r="H34" s="57"/>
      <c r="I34" s="57"/>
    </row>
  </sheetData>
  <mergeCells count="29">
    <mergeCell ref="A26:A29"/>
    <mergeCell ref="I26:I29"/>
    <mergeCell ref="J26:J29"/>
    <mergeCell ref="A30:B30"/>
    <mergeCell ref="A31:C31"/>
    <mergeCell ref="A32:N32"/>
    <mergeCell ref="A14:A19"/>
    <mergeCell ref="I14:I19"/>
    <mergeCell ref="J14:J19"/>
    <mergeCell ref="A20:A25"/>
    <mergeCell ref="I20:I25"/>
    <mergeCell ref="J20:J25"/>
    <mergeCell ref="K3:N3"/>
    <mergeCell ref="A5:A8"/>
    <mergeCell ref="I5:I8"/>
    <mergeCell ref="J5:J8"/>
    <mergeCell ref="A9:A13"/>
    <mergeCell ref="I9:I13"/>
    <mergeCell ref="J9:J13"/>
    <mergeCell ref="A1:N1"/>
    <mergeCell ref="B2:N2"/>
    <mergeCell ref="A3:A4"/>
    <mergeCell ref="B3:B4"/>
    <mergeCell ref="C3:C4"/>
    <mergeCell ref="F3:F4"/>
    <mergeCell ref="G3:G4"/>
    <mergeCell ref="H3:H4"/>
    <mergeCell ref="I3:I4"/>
    <mergeCell ref="J3:J4"/>
  </mergeCells>
  <phoneticPr fontId="3" type="noConversion"/>
  <printOptions horizontalCentered="1"/>
  <pageMargins left="0.23622047244094491" right="0.15748031496062992" top="0.47244094488188981" bottom="0.31496062992125984"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109調查表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dcterms:created xsi:type="dcterms:W3CDTF">2020-03-03T01:45:23Z</dcterms:created>
  <dcterms:modified xsi:type="dcterms:W3CDTF">2020-03-03T01:57:49Z</dcterms:modified>
</cp:coreProperties>
</file>